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Archiv_zakazek_2022\pŘEDMĚŘICE - lOCHENICE KANALIZACE\"/>
    </mc:Choice>
  </mc:AlternateContent>
  <bookViews>
    <workbookView xWindow="0" yWindow="0" windowWidth="0" windowHeight="0"/>
  </bookViews>
  <sheets>
    <sheet name="Rekapitulace stavby" sheetId="1" r:id="rId1"/>
    <sheet name="DK - DK - Dešťová kanaliza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'DK - DK - Dešťová kanalizace'!$C$87:$K$361</definedName>
    <definedName name="_xlnm.Print_Area" localSheetId="1">'DK - DK - Dešťová kanalizace'!$C$4:$J$39,'DK - DK - Dešťová kanalizace'!$C$45:$J$69,'DK - DK - Dešťová kanalizace'!$C$75:$K$361</definedName>
    <definedName name="_xlnm.Print_Titles" localSheetId="1">'DK - DK - Dešťová kanalizace'!$87:$87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60"/>
  <c r="BH360"/>
  <c r="BG360"/>
  <c r="BF360"/>
  <c r="T360"/>
  <c r="T359"/>
  <c r="R360"/>
  <c r="R359"/>
  <c r="P360"/>
  <c r="P359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50"/>
  <c r="BH350"/>
  <c r="BG350"/>
  <c r="BF350"/>
  <c r="T350"/>
  <c r="R350"/>
  <c r="P350"/>
  <c r="BI346"/>
  <c r="BH346"/>
  <c r="BG346"/>
  <c r="BF346"/>
  <c r="T346"/>
  <c r="T345"/>
  <c r="R346"/>
  <c r="R345"/>
  <c r="P346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1"/>
  <c r="BH261"/>
  <c r="BG261"/>
  <c r="BF261"/>
  <c r="T261"/>
  <c r="R261"/>
  <c r="P261"/>
  <c r="BI256"/>
  <c r="BH256"/>
  <c r="BG256"/>
  <c r="BF256"/>
  <c r="T256"/>
  <c r="R256"/>
  <c r="P256"/>
  <c r="BI252"/>
  <c r="BH252"/>
  <c r="BG252"/>
  <c r="BF252"/>
  <c r="T252"/>
  <c r="R252"/>
  <c r="P252"/>
  <c r="BI247"/>
  <c r="BH247"/>
  <c r="BG247"/>
  <c r="BF247"/>
  <c r="T247"/>
  <c r="R247"/>
  <c r="P247"/>
  <c r="BI241"/>
  <c r="BH241"/>
  <c r="BG241"/>
  <c r="BF241"/>
  <c r="T241"/>
  <c r="R241"/>
  <c r="P241"/>
  <c r="BI238"/>
  <c r="BH238"/>
  <c r="BG238"/>
  <c r="BF238"/>
  <c r="T238"/>
  <c r="R238"/>
  <c r="P238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72"/>
  <c r="BH172"/>
  <c r="BG172"/>
  <c r="BF172"/>
  <c r="T172"/>
  <c r="R172"/>
  <c r="P172"/>
  <c r="BI166"/>
  <c r="BH166"/>
  <c r="BG166"/>
  <c r="BF166"/>
  <c r="T166"/>
  <c r="R166"/>
  <c r="P166"/>
  <c r="BI160"/>
  <c r="BH160"/>
  <c r="BG160"/>
  <c r="BF160"/>
  <c r="T160"/>
  <c r="R160"/>
  <c r="P160"/>
  <c r="BI142"/>
  <c r="BH142"/>
  <c r="BG142"/>
  <c r="BF142"/>
  <c r="T142"/>
  <c r="R142"/>
  <c r="P142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BK316"/>
  <c r="BK221"/>
  <c r="BK207"/>
  <c r="J335"/>
  <c r="BK247"/>
  <c r="BK95"/>
  <c r="BK328"/>
  <c r="BK261"/>
  <c r="BK306"/>
  <c r="J256"/>
  <c r="J105"/>
  <c r="J322"/>
  <c r="BK238"/>
  <c r="J355"/>
  <c r="BK299"/>
  <c r="J101"/>
  <c r="J350"/>
  <c r="J296"/>
  <c r="J98"/>
  <c r="BK267"/>
  <c r="BK357"/>
  <c r="J314"/>
  <c r="BK256"/>
  <c r="J160"/>
  <c r="J309"/>
  <c r="BK125"/>
  <c r="J346"/>
  <c r="BK270"/>
  <c r="J125"/>
  <c r="J278"/>
  <c r="J142"/>
  <c r="J166"/>
  <c r="BK283"/>
  <c r="J196"/>
  <c r="J341"/>
  <c r="J281"/>
  <c r="J91"/>
  <c r="J272"/>
  <c r="J357"/>
  <c r="BK302"/>
  <c r="BK199"/>
  <c r="J343"/>
  <c r="J221"/>
  <c r="BK352"/>
  <c r="BK287"/>
  <c r="J199"/>
  <c r="J332"/>
  <c r="J261"/>
  <c r="BK142"/>
  <c r="J316"/>
  <c r="J241"/>
  <c r="BK291"/>
  <c r="BK117"/>
  <c r="J306"/>
  <c r="J214"/>
  <c r="J330"/>
  <c r="J252"/>
  <c i="1" r="AS54"/>
  <c i="2" r="J339"/>
  <c r="J283"/>
  <c r="BK196"/>
  <c r="J302"/>
  <c r="BK276"/>
  <c r="J299"/>
  <c r="BK214"/>
  <c r="J328"/>
  <c r="BK241"/>
  <c r="BK172"/>
  <c r="BK326"/>
  <c r="BK111"/>
  <c r="J337"/>
  <c r="J274"/>
  <c r="BK91"/>
  <c r="BK281"/>
  <c r="J192"/>
  <c r="BK337"/>
  <c r="BK272"/>
  <c r="BK166"/>
  <c r="J324"/>
  <c r="BK225"/>
  <c r="BK360"/>
  <c r="BK335"/>
  <c r="J267"/>
  <c r="BK121"/>
  <c r="BK346"/>
  <c r="J207"/>
  <c r="BK324"/>
  <c r="J276"/>
  <c r="BK189"/>
  <c r="BK350"/>
  <c r="J270"/>
  <c r="BK105"/>
  <c r="BK330"/>
  <c r="BK217"/>
  <c r="J326"/>
  <c r="J238"/>
  <c r="BK98"/>
  <c r="BK101"/>
  <c r="BK274"/>
  <c r="J111"/>
  <c r="BK355"/>
  <c r="BK309"/>
  <c r="J121"/>
  <c r="BK314"/>
  <c r="J189"/>
  <c r="BK343"/>
  <c r="J291"/>
  <c r="BK160"/>
  <c r="BK296"/>
  <c r="J360"/>
  <c r="BK312"/>
  <c r="J217"/>
  <c r="J117"/>
  <c r="J319"/>
  <c r="J108"/>
  <c r="BK341"/>
  <c r="BK278"/>
  <c r="J172"/>
  <c r="BK319"/>
  <c r="J247"/>
  <c r="BK339"/>
  <c r="J225"/>
  <c r="BK108"/>
  <c r="BK322"/>
  <c r="BK192"/>
  <c r="J352"/>
  <c r="J312"/>
  <c r="J95"/>
  <c r="J287"/>
  <c r="BK211"/>
  <c r="J211"/>
  <c r="BK332"/>
  <c r="BK252"/>
  <c l="1" r="T90"/>
  <c r="R251"/>
  <c r="P260"/>
  <c r="R295"/>
  <c r="T305"/>
  <c r="P349"/>
  <c r="R90"/>
  <c r="T260"/>
  <c r="T295"/>
  <c r="R305"/>
  <c r="T349"/>
  <c r="BK90"/>
  <c r="J90"/>
  <c r="J61"/>
  <c r="BK251"/>
  <c r="J251"/>
  <c r="J62"/>
  <c r="T251"/>
  <c r="R260"/>
  <c r="P295"/>
  <c r="P305"/>
  <c r="R349"/>
  <c r="P90"/>
  <c r="P89"/>
  <c r="P88"/>
  <c i="1" r="AU55"/>
  <c i="2" r="P251"/>
  <c r="BK260"/>
  <c r="J260"/>
  <c r="J63"/>
  <c r="BK295"/>
  <c r="J295"/>
  <c r="J64"/>
  <c r="BK305"/>
  <c r="J305"/>
  <c r="J65"/>
  <c r="BK349"/>
  <c r="J349"/>
  <c r="J67"/>
  <c r="BK359"/>
  <c r="J359"/>
  <c r="J68"/>
  <c r="BK345"/>
  <c r="J345"/>
  <c r="J66"/>
  <c r="E78"/>
  <c r="F85"/>
  <c r="BE98"/>
  <c r="BE105"/>
  <c r="BE108"/>
  <c r="BE166"/>
  <c r="BE270"/>
  <c r="BE312"/>
  <c r="BE314"/>
  <c r="BE316"/>
  <c r="BE322"/>
  <c r="BE328"/>
  <c r="BE335"/>
  <c r="BE337"/>
  <c r="BE341"/>
  <c r="BE111"/>
  <c r="BE125"/>
  <c r="BE142"/>
  <c r="BE189"/>
  <c r="BE211"/>
  <c r="BE217"/>
  <c r="BE225"/>
  <c r="BE238"/>
  <c r="BE241"/>
  <c r="BE252"/>
  <c r="BE256"/>
  <c r="BE302"/>
  <c r="BE309"/>
  <c r="BE319"/>
  <c r="BE324"/>
  <c r="BE352"/>
  <c r="BE355"/>
  <c r="J82"/>
  <c r="BE117"/>
  <c r="BE121"/>
  <c r="BE160"/>
  <c r="BE172"/>
  <c r="BE196"/>
  <c r="BE199"/>
  <c r="BE207"/>
  <c r="BE214"/>
  <c r="BE272"/>
  <c r="BE276"/>
  <c r="BE281"/>
  <c r="BE283"/>
  <c r="BE287"/>
  <c r="BE291"/>
  <c r="BE306"/>
  <c r="BE332"/>
  <c r="BE339"/>
  <c r="BE91"/>
  <c r="BE95"/>
  <c r="BE101"/>
  <c r="BE192"/>
  <c r="BE221"/>
  <c r="BE247"/>
  <c r="BE261"/>
  <c r="BE267"/>
  <c r="BE274"/>
  <c r="BE278"/>
  <c r="BE296"/>
  <c r="BE299"/>
  <c r="BE326"/>
  <c r="BE330"/>
  <c r="BE343"/>
  <c r="BE346"/>
  <c r="BE350"/>
  <c r="BE357"/>
  <c r="BE360"/>
  <c r="J34"/>
  <c i="1" r="AW55"/>
  <c i="2" r="F34"/>
  <c i="1" r="BA55"/>
  <c r="BA54"/>
  <c r="W30"/>
  <c r="AU54"/>
  <c i="2" r="F35"/>
  <c i="1" r="BB55"/>
  <c r="BB54"/>
  <c r="W31"/>
  <c i="2" r="F36"/>
  <c i="1" r="BC55"/>
  <c r="BC54"/>
  <c r="W32"/>
  <c i="2" r="F37"/>
  <c i="1" r="BD55"/>
  <c r="BD54"/>
  <c r="W33"/>
  <c i="2" l="1" r="R89"/>
  <c r="R88"/>
  <c r="T89"/>
  <c r="T88"/>
  <c r="BK89"/>
  <c r="BK88"/>
  <c r="J88"/>
  <c r="J30"/>
  <c i="1" r="AG55"/>
  <c r="AG54"/>
  <c r="AK26"/>
  <c r="AW54"/>
  <c r="AK30"/>
  <c r="AX54"/>
  <c i="2" r="F33"/>
  <c i="1" r="AZ55"/>
  <c r="AZ54"/>
  <c r="AV54"/>
  <c r="AK29"/>
  <c r="AY54"/>
  <c i="2" r="J33"/>
  <c i="1" r="AV55"/>
  <c r="AT55"/>
  <c r="AN55"/>
  <c i="2" l="1" r="J89"/>
  <c r="J60"/>
  <c r="J59"/>
  <c i="1" r="AK35"/>
  <c i="2" r="J39"/>
  <c i="1"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<sst xmlns="http://schemas.openxmlformats.org/spreadsheetml/2006/main">
  <si>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</si>
  <si>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</si>
  <si>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</si>
  <si>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</si>
  <si>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</si>
  <si>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{f1ce93fb-68d8-4380-b695-c9f4efa474d3}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</si>
  <si>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</si>
  <si>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</si>
  <si>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</si>
  <si>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</si>
  <si>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</si>
  <si>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</si>
  <si>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</si>
  <si>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Predmerice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</si>
  <si>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</si>
  <si>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</si>
  <si>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DEŠŤOVÁ KANALIZACE V OBCI PŘEDMĚŘICEV - ÝMĚNA V PŮVODNÍ TRASE</t>
  </si>
  <si>
    <t>KSO:</t>
  </si>
  <si>
    <t>827 2</t>
  </si>
  <si>
    <t>CC-CZ:</t>
  </si>
  <si>
    <t/>
  </si>
  <si>
    <t>Místo:</t>
  </si>
  <si>
    <t>Předměřice</t>
  </si>
  <si>
    <t>Datum:</t>
  </si>
  <si>
    <t>31. 1. 2022</t>
  </si>
  <si>
    <t>Zadavatel:</t>
  </si>
  <si>
    <t>IČ:</t>
  </si>
  <si>
    <t>Obec Předměřice nad Labem, Obránců míru 18, 503 02</t>
  </si>
  <si>
    <t>DIČ:</t>
  </si>
  <si>
    <t>Uchazeč:</t>
  </si>
  <si>
    <t>Vyplň údaj</t>
  </si>
  <si>
    <t>Projektant:</t>
  </si>
  <si>
    <t>P-AQUA s.r.o, Jižní 870, 500 03 Hradec Králové</t>
  </si>
  <si>
    <t>True</t>
  </si>
  <si>
    <t>Zpracovatel:</t>
  </si>
  <si>
    <t>Ing. Tomáš Růžička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</si>
  <si>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</si>
  <si>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</si>
  <si>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</si>
  <si>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</si>
  <si>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</si>
  <si>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</si>
  <si>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</si>
  <si>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</si>
  <si>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</si>
  <si>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</si>
  <si>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</si>
  <si>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</si>
  <si>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</si>
  <si>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</si>
  <si>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</si>
  <si>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</si>
  <si>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</si>
  <si>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</si>
  <si>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</si>
  <si>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</si>
  <si>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</si>
  <si>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</si>
  <si>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</si>
  <si>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</si>
  <si>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</si>
  <si>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</si>
  <si>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</si>
  <si>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</si>
  <si>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</si>
  <si>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</si>
  <si>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</si>
  <si>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</si>
  <si>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</si>
  <si>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</si>
  <si>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</si>
  <si>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</si>
  <si>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</si>
  <si>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</si>
  <si>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</si>
  <si>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</si>
  <si>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</si>
  <si>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DK</t>
  </si>
  <si>
    <t>DK - Dešťová kanalizace</t>
  </si>
  <si>
    <t>STA</t>
  </si>
  <si>
    <t>1</t>
  </si>
  <si>
    <t>{8d0968f2-bd33-4a89-bdab-9a4ca5ee91ab}</t>
  </si>
  <si>
    <t>2</t>
  </si>
  <si>
    <t>KRYCÍ LIST SOUPISU PRACÍ</t>
  </si>
  <si>
    <t>Objekt:</t>
  </si>
  <si>
    <t>DK - DK - Dešťová kanalizace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</si>
  <si>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</si>
  <si>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</si>
  <si>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</si>
  <si>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</si>
  <si>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</si>
  <si>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</si>
  <si>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</si>
  <si>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</si>
  <si>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</si>
  <si>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</si>
  <si>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</si>
  <si>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</si>
  <si>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</si>
  <si>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</si>
  <si>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</si>
  <si>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</si>
  <si>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</si>
  <si>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</si>
  <si>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</si>
  <si>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</si>
  <si>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</si>
  <si>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</si>
  <si>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</si>
  <si>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</si>
  <si>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</si>
  <si>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</si>
  <si>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</si>
  <si>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</si>
  <si>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</si>
  <si>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</si>
  <si>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</si>
  <si>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113106185</t>
  </si>
  <si>
    <t>Rozebrání dlažeb a dílců vozovek a ploch s přemístěním hmot na skládku na vzdálenost do 3 m nebo s naložením na dopravní prostředek, s jakoukoliv výplní spár strojně plochy jednotlivě do 50 m2 z drobných kostek nebo odseků s ložem z kameniva</t>
  </si>
  <si>
    <t>m2</t>
  </si>
  <si>
    <t>CS ÚRS 2022 01</t>
  </si>
  <si>
    <t>4</t>
  </si>
  <si>
    <t>1360649778</t>
  </si>
  <si>
    <t>Online PSC</t>
  </si>
  <si>
    <t>https://podminky.urs.cz/item/CS_URS_2022_01/113106185</t>
  </si>
  <si>
    <t>P</t>
  </si>
  <si>
    <t>Poznámka k položce:_x000d_
viz příloha D.1.DK.1, D.1.DK.2</t>
  </si>
  <si>
    <t>VV</t>
  </si>
  <si>
    <t>5,0*3,0 "část nad 2x DN 500-mimo opravovanou vozovku"</t>
  </si>
  <si>
    <t>113107312</t>
  </si>
  <si>
    <t>Odstranění podkladů nebo krytů strojně plochy jednotlivě do 50 m2 s přemístěním hmot na skládku na vzdálenost do 3 m nebo s naložením na dopravní prostředek z kameniva těženého, o tl. vrstvy přes 100 do 200 mm</t>
  </si>
  <si>
    <t>1605773246</t>
  </si>
  <si>
    <t>https://podminky.urs.cz/item/CS_URS_2022_01/113107312</t>
  </si>
  <si>
    <t>3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</si>
  <si>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</si>
  <si>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</si>
  <si>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-853024640</t>
  </si>
  <si>
    <t>https://podminky.urs.cz/item/CS_URS_2022_01/113107322</t>
  </si>
  <si>
    <t>113107332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</si>
  <si>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</si>
  <si>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-227494051</t>
  </si>
  <si>
    <t>https://podminky.urs.cz/item/CS_URS_2022_01/113107332</t>
  </si>
  <si>
    <t>0,50*3,00 "část nad 2x DN 500"</t>
  </si>
  <si>
    <t>5</t>
  </si>
  <si>
    <t>115101201</t>
  </si>
  <si>
    <t>Čerpání vody na dopravní výšku do 10 m s uvažovaným průměrným přítokem do 500 l/min</t>
  </si>
  <si>
    <t>hod</t>
  </si>
  <si>
    <t>-1465370549</t>
  </si>
  <si>
    <t>https://podminky.urs.cz/item/CS_URS_2022_01/115101201</t>
  </si>
  <si>
    <t>Poznámka k položce:_x000d_
viz příloha D.1.DK.1</t>
  </si>
  <si>
    <t>6</t>
  </si>
  <si>
    <t>115101301</t>
  </si>
  <si>
    <t>Pohotovost záložní čerpací soupravy pro dopravní výšku do 10 m s uvažovaným průměrným přítokem do 500 l/min</t>
  </si>
  <si>
    <t>den</t>
  </si>
  <si>
    <t>998590156</t>
  </si>
  <si>
    <t>https://podminky.urs.cz/item/CS_URS_2022_01/115101301</t>
  </si>
  <si>
    <t>7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</si>
  <si>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</si>
  <si>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</si>
  <si>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m</t>
  </si>
  <si>
    <t>-1791566681</t>
  </si>
  <si>
    <t>https://podminky.urs.cz/item/CS_URS_2022_01/119001405</t>
  </si>
  <si>
    <t>Poznámka k položce:_x000d_
viz příloha D.1.DK.1, D.1.DK.2, D.1.DK.3</t>
  </si>
  <si>
    <t>4*1,10 "4x plynovod"</t>
  </si>
  <si>
    <t>3*1,10 "3x vodovod"</t>
  </si>
  <si>
    <t>Součet</t>
  </si>
  <si>
    <t>8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</si>
  <si>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</si>
  <si>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</si>
  <si>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286617364</t>
  </si>
  <si>
    <t>https://podminky.urs.cz/item/CS_URS_2022_01/119001421</t>
  </si>
  <si>
    <t>5*1,10 "5x kabel"</t>
  </si>
  <si>
    <t>9</t>
  </si>
  <si>
    <t>131251203</t>
  </si>
  <si>
    <t>Hloubení zapažených jam a zářezů strojně s urovnáním dna do předepsaného profilu a spádu v hornině třídy těžitelnosti I skupiny 3 přes 50 do 100 m3</t>
  </si>
  <si>
    <t>m3</t>
  </si>
  <si>
    <t>1903068140</t>
  </si>
  <si>
    <t>https://podminky.urs.cz/item/CS_URS_2022_01/131251203</t>
  </si>
  <si>
    <t>(((1,38-0,50)+(1,46-0,50))/2)*2,60*34,50 "vyústění-Š1"</t>
  </si>
  <si>
    <t>10</t>
  </si>
  <si>
    <t>132254204</t>
  </si>
  <si>
    <t>Hloubení zapažených rýh šířky přes 800 do 2 000 mm strojně s urovnáním dna do předepsaného profilu a spádu v hornině třídy těžitelnosti I skupiny 3 přes 100 do 500 m3</t>
  </si>
  <si>
    <t>-1339698784</t>
  </si>
  <si>
    <t>https://podminky.urs.cz/item/CS_URS_2022_01/132254204</t>
  </si>
  <si>
    <t>(((1,46-0,50)+(1,30-0,50))/2)*1,10*34,00 "Š1-Š2"</t>
  </si>
  <si>
    <t>(((1,30-0,50)+(1,33-0,50))/2)*1,10*41,00 "Š2-Š3"</t>
  </si>
  <si>
    <t>(((1,33-0,50)+(1,30-0,50))/2)*1,10*37,50 "Š3-Š4"</t>
  </si>
  <si>
    <t>(((1,30-0,50)+(1,41-0,50))/2)*1,10*39,00 "Š4-Š5"</t>
  </si>
  <si>
    <t>(((1,41-0,50)+(1,37-0,50))/2)*1,10*20,00 "Š5-Š6"</t>
  </si>
  <si>
    <t>(((1,37-0,50)+(1,47-0,50))/2)*1,10*21,00 "Š6-Š7"</t>
  </si>
  <si>
    <t>(((1,47-0,50)+(1,54-0,50))/2)*1,10*32,50 "Š7-Š8"</t>
  </si>
  <si>
    <t>(((1,54-0,50)+(1,31-0,50))/2)*1,10*34,00"Š8-Š9"</t>
  </si>
  <si>
    <t>(((1,31-0,50)+(1,45-0,50))/2)*1,10*22,00 "Š9-Š10"</t>
  </si>
  <si>
    <t>(((1,45-0,50)+(1,21-0,50))/2)*1,10*49,00"Š10-Š11"</t>
  </si>
  <si>
    <t>(((1,21-0,50)+(1,27-0,50))/2)*1,10*33,50 "Š11-Š12"</t>
  </si>
  <si>
    <t>(((1,27-0,50)+(1,18-0,50))/2)*1,10*17,00 "Š12-Š13"</t>
  </si>
  <si>
    <t>(((1,30-0,50)+(1,27-0,50))/2)*1,10*8,00 "Š2-Š14"</t>
  </si>
  <si>
    <t>11</t>
  </si>
  <si>
    <t>133251102</t>
  </si>
  <si>
    <t>Hloubení nezapažených šachet strojně v hornině třídy těžitelnosti I skupiny 3 přes 20 do 50 m3</t>
  </si>
  <si>
    <t>-185133507</t>
  </si>
  <si>
    <t>https://podminky.urs.cz/item/CS_URS_2022_01/133251102</t>
  </si>
  <si>
    <t>Poznámka k položce:_x000d_
viz příloha D.1.DK.1, D.1.DK.2, D.1.DK.3, D.1.DK.5</t>
  </si>
  <si>
    <t>(1,61-0,50)*2,80*1,70 "Š1"</t>
  </si>
  <si>
    <t>(1,30-0,50)*2,24*1,14 "Š2"</t>
  </si>
  <si>
    <t>(1,33-0,50)*2,24*1,14 "Š3"</t>
  </si>
  <si>
    <t>(1,30-0,50)*2,24*1,14 "Š4"</t>
  </si>
  <si>
    <t>(1,41-0,50)*2,24*1,14 "Š5"</t>
  </si>
  <si>
    <t>(1,37-0,50)*2,24*1,14 "Š6"</t>
  </si>
  <si>
    <t>(1,47-0,50)*2,24*1,14 "Š7"</t>
  </si>
  <si>
    <t>(1,54-0,50)*2,24*1,14 "Š8"</t>
  </si>
  <si>
    <t>(1,31-0,50)*2,24*1,14 "Š9"</t>
  </si>
  <si>
    <t>(1,45-0,50)*2,24*1,14 "Š10"</t>
  </si>
  <si>
    <t>(1,21-0,50)*2,24*1,14 "Š11"</t>
  </si>
  <si>
    <t>(1,27-0,50)*2,24*1,14 "Š12"</t>
  </si>
  <si>
    <t>(1,18-0,50)*2,24*1,14 "Š13"</t>
  </si>
  <si>
    <t>(1,27-0,50)*2,24*1,14 "Š14"</t>
  </si>
  <si>
    <t>12</t>
  </si>
  <si>
    <t>139001101</t>
  </si>
  <si>
    <t>Příplatek k cenám hloubených vykopávek za ztížení vykopávky v blízkosti podzemního vedení nebo výbušnin pro jakoukoliv třídu horniny</t>
  </si>
  <si>
    <t>1697767196</t>
  </si>
  <si>
    <t>https://podminky.urs.cz/item/CS_URS_2022_01/139001101</t>
  </si>
  <si>
    <t>Poznámka k položce:_x000d_
viz položka č.7, č.8</t>
  </si>
  <si>
    <t>1,10*1,60*7 "kabely"</t>
  </si>
  <si>
    <t>1,30*1,80*(4+3) "plynovody+vodovody"</t>
  </si>
  <si>
    <t>13</t>
  </si>
  <si>
    <t>139951121</t>
  </si>
  <si>
    <t>Bourání konstrukcí v hloubených vykopávkách strojně s přemístěním suti na hromady na vzdálenost do 20 m nebo s naložením na dopravní prostředek z betonu prostého neprokládaného</t>
  </si>
  <si>
    <t>-662525862</t>
  </si>
  <si>
    <t>https://podminky.urs.cz/item/CS_URS_2022_01/139951121</t>
  </si>
  <si>
    <t>(415,00+8,00)*0,043 "vybourání stávajícího potrubí"</t>
  </si>
  <si>
    <t>8*(0,41*1,50) "vybourání stávajících šachet"</t>
  </si>
  <si>
    <t>14</t>
  </si>
  <si>
    <t>151201101</t>
  </si>
  <si>
    <t>Zřízení pažení a rozepření stěn rýh pro podzemní vedení zátažné, hloubky do 2 m</t>
  </si>
  <si>
    <t>1645487828</t>
  </si>
  <si>
    <t>https://podminky.urs.cz/item/CS_URS_2022_01/151201101</t>
  </si>
  <si>
    <t>Poznámka k položce:_x000d_
viz položka č.10</t>
  </si>
  <si>
    <t>((1,46+1,30)/2)*2*34,00 "Š1-Š2"</t>
  </si>
  <si>
    <t>((1,30+1,33)/2)*2*41,00 "Š2-Š3"</t>
  </si>
  <si>
    <t>((1,33+1,30)/2)*2*37,50 "Š3-Š4"</t>
  </si>
  <si>
    <t>((1,30+1,41)/2)*2*39,00 "Š4-Š5"</t>
  </si>
  <si>
    <t>((1,41+1,37)/2)*2*20,00 "Š5-Š6"</t>
  </si>
  <si>
    <t>((1,37+1,47)/2)*2*21,00 "Š6-Š7"</t>
  </si>
  <si>
    <t>((1,47+1,54)/2)*2*32,50 "Š7-Š8"</t>
  </si>
  <si>
    <t>((1,54+1,31)/2)*2*34,00"Š8-Š9"</t>
  </si>
  <si>
    <t>((1,31+1,45)/2)*2*22,00 "Š9-Š10"</t>
  </si>
  <si>
    <t>((1,45+1,21)/2)*2*49,00"Š10-Š11"</t>
  </si>
  <si>
    <t>((1,21+1,27)/2)*2*33,50 "Š11-Š12"</t>
  </si>
  <si>
    <t>((1,27+1,18)/2)*2*17,00 "Š12-Š13"</t>
  </si>
  <si>
    <t>((1,30+1,27)/2)*2*8,00 "Š2-Š14"</t>
  </si>
  <si>
    <t>151201111</t>
  </si>
  <si>
    <t>Odstranění pažení a rozepření stěn rýh pro podzemní vedení s uložením materiálu na vzdálenost do 3 m od kraje výkopu zátažné, hloubky do 2 m</t>
  </si>
  <si>
    <t>1118204302</t>
  </si>
  <si>
    <t>https://podminky.urs.cz/item/CS_URS_2022_01/151201111</t>
  </si>
  <si>
    <t>Poznámka k položce:_x000d_
viz položka č.14</t>
  </si>
  <si>
    <t>16</t>
  </si>
  <si>
    <t>151201201</t>
  </si>
  <si>
    <t>Zřízení pažení stěn výkopu bez rozepření nebo vzepření zátažné, hloubky do 4 m</t>
  </si>
  <si>
    <t>-1979749309</t>
  </si>
  <si>
    <t>https://podminky.urs.cz/item/CS_URS_2022_01/151201201</t>
  </si>
  <si>
    <t>Poznámka k položce:_x000d_
viz položka č.9</t>
  </si>
  <si>
    <t>((1,38+1,46)/2)*2*34,50 "vyústění-Š1"</t>
  </si>
  <si>
    <t>17</t>
  </si>
  <si>
    <t>151201211</t>
  </si>
  <si>
    <t>Odstranění pažení stěn výkopu bez rozepření nebo vzepření s uložením pažin na vzdálenost do 3 m od okraje výkopu zátažné, hloubky do 4 m</t>
  </si>
  <si>
    <t>-586273882</t>
  </si>
  <si>
    <t>https://podminky.urs.cz/item/CS_URS_2022_01/151201211</t>
  </si>
  <si>
    <t>Poznámka k položce:_x000d_
viz položka č.16</t>
  </si>
  <si>
    <t>18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</si>
  <si>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</si>
  <si>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</si>
  <si>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-2003136294</t>
  </si>
  <si>
    <t>https://podminky.urs.cz/item/CS_URS_2022_01/162751117</t>
  </si>
  <si>
    <t>Poznámka k položce:_x000d_
viz položka č.9, č.10, č.11, č.13</t>
  </si>
  <si>
    <t>82,52 "hloubení jam"</t>
  </si>
  <si>
    <t>365,11 "hloubení rýh"</t>
  </si>
  <si>
    <t>33,15 "hloubení šachet"</t>
  </si>
  <si>
    <t>-23,11 "beton z výkopu"</t>
  </si>
  <si>
    <t>19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</si>
  <si>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</si>
  <si>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</si>
  <si>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-174869057</t>
  </si>
  <si>
    <t>https://podminky.urs.cz/item/CS_URS_2022_01/162751137</t>
  </si>
  <si>
    <t>Poznámka k položce:_x000d_
viz položka č.19</t>
  </si>
  <si>
    <t>23,11 "vybouraný beton z výkopu"</t>
  </si>
  <si>
    <t>20</t>
  </si>
  <si>
    <t>167151102</t>
  </si>
  <si>
    <t>Nakládání, skládání a překládání neulehlého výkopku nebo sypaniny strojně nakládání, množství do 100 m3, z horniny třídy těžitelnosti II, skupiny 4 a 5</t>
  </si>
  <si>
    <t>-1819708278</t>
  </si>
  <si>
    <t>https://podminky.urs.cz/item/CS_URS_2022_01/167151102</t>
  </si>
  <si>
    <t>167151111</t>
  </si>
  <si>
    <t>Nakládání, skládání a překládání neulehlého výkopku nebo sypaniny strojně nakládání, množství přes 100 m3, z hornin třídy těžitelnosti I, skupiny 1 až 3</t>
  </si>
  <si>
    <t>158176894</t>
  </si>
  <si>
    <t>https://podminky.urs.cz/item/CS_URS_2022_01/167151111</t>
  </si>
  <si>
    <t>Poznámka k položce:_x000d_
viz položka č.18</t>
  </si>
  <si>
    <t>22</t>
  </si>
  <si>
    <t>171201221</t>
  </si>
  <si>
    <t>Poplatek za uložení stavebního odpadu na skládce (skládkovné) zeminy a kamení zatříděného do Katalogu odpadů pod kódem 17 05 04</t>
  </si>
  <si>
    <t>t</t>
  </si>
  <si>
    <t>1014298040</t>
  </si>
  <si>
    <t>https://podminky.urs.cz/item/CS_URS_2022_01/171201221</t>
  </si>
  <si>
    <t>Poznámka k položce:_x000d_
viz položka č.23</t>
  </si>
  <si>
    <t>480,78*2 "převedeno na tuny"</t>
  </si>
  <si>
    <t>23</t>
  </si>
  <si>
    <t>171251201</t>
  </si>
  <si>
    <t>Uložení sypaniny na skládky nebo meziskládky bez hutnění s upravením uložené sypaniny do předepsaného tvaru</t>
  </si>
  <si>
    <t>-579390824</t>
  </si>
  <si>
    <t>https://podminky.urs.cz/item/CS_URS_2022_01/171251201</t>
  </si>
  <si>
    <t>Poznámka k položce:_x000d_
viz položka č.20, č.21</t>
  </si>
  <si>
    <t>457,67+23,11</t>
  </si>
  <si>
    <t>24</t>
  </si>
  <si>
    <t>174151101</t>
  </si>
  <si>
    <t>Zásyp sypaninou z jakékoliv horniny strojně s uložením výkopku ve vrstvách se zhutněním jam, šachet, rýh nebo kolem objektů v těchto vykopávkách</t>
  </si>
  <si>
    <t>-1379921306</t>
  </si>
  <si>
    <t>https://podminky.urs.cz/item/CS_URS_2022_01/174151101</t>
  </si>
  <si>
    <t>Poznámka k položce:_x000d_
viz příloha D.1.DK.1, D.1.DK.2, D.1.DK.3, D.1.DK.4, D.1.DK.5</t>
  </si>
  <si>
    <t>82,52+365,11+33,15 "celk. výkop"</t>
  </si>
  <si>
    <t>-388,50*0,59 "obsyp DN 300"</t>
  </si>
  <si>
    <t>-388,50*0,11 "lože DN 300"</t>
  </si>
  <si>
    <t>-388,50*0,15*0,15*3,14 "potrubí DN 300"</t>
  </si>
  <si>
    <t>-34,50*1,67 "obsyp DN 500"</t>
  </si>
  <si>
    <t>-34,50*0,26 "lože DN 500"</t>
  </si>
  <si>
    <t>-(2*34,50)*0,25*0,25*3,14 "potrubí DN 500"</t>
  </si>
  <si>
    <t>-0,90*0,90*1,61 "Š1"</t>
  </si>
  <si>
    <t>-17,41*0,62*0,62*3,14 "Š2-14"</t>
  </si>
  <si>
    <t>25</t>
  </si>
  <si>
    <t>M</t>
  </si>
  <si>
    <t>58344197</t>
  </si>
  <si>
    <t>štěrkodrť frakce 0/63</t>
  </si>
  <si>
    <t>35303007</t>
  </si>
  <si>
    <t>Poznámka k položce:_x000d_
viz položka č.24</t>
  </si>
  <si>
    <t>78,93*2,0 "převod na tuny"</t>
  </si>
  <si>
    <t>26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</si>
  <si>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</si>
  <si>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</si>
  <si>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-542320926</t>
  </si>
  <si>
    <t>https://podminky.urs.cz/item/CS_URS_2022_01/175111201</t>
  </si>
  <si>
    <t>388,50*0,59 "obsyp DN 300"</t>
  </si>
  <si>
    <t>34,50*1,67 "obsyp DN 500"</t>
  </si>
  <si>
    <t>27</t>
  </si>
  <si>
    <t>58331351</t>
  </si>
  <si>
    <t>kamenivo těžené drobné frakce 0/4</t>
  </si>
  <si>
    <t>1195377442</t>
  </si>
  <si>
    <t>Poznámka k položce:_x000d_
viz položka č.26</t>
  </si>
  <si>
    <t>286,84</t>
  </si>
  <si>
    <t>286,84*2 'Přepočtené koeficientem množství</t>
  </si>
  <si>
    <t>Svislé a kompletní konstrukce</t>
  </si>
  <si>
    <t>28</t>
  </si>
  <si>
    <t>359901111</t>
  </si>
  <si>
    <t>Vyčištění stok jakékoliv výšky</t>
  </si>
  <si>
    <t>-519061443</t>
  </si>
  <si>
    <t>https://podminky.urs.cz/item/CS_URS_2022_01/359901111</t>
  </si>
  <si>
    <t>388,50+34,50</t>
  </si>
  <si>
    <t>29</t>
  </si>
  <si>
    <t>359901211</t>
  </si>
  <si>
    <t>Monitoring stok (kamerový systém) jakékoli výšky nová kanalizace</t>
  </si>
  <si>
    <t>-1307515237</t>
  </si>
  <si>
    <t>https://podminky.urs.cz/item/CS_URS_2022_01/359901211</t>
  </si>
  <si>
    <t>Vodorovné konstrukce</t>
  </si>
  <si>
    <t>30</t>
  </si>
  <si>
    <t>451573111</t>
  </si>
  <si>
    <t>Lože pod potrubí, stoky a drobné objekty v otevřeném výkopu z písku a štěrkopísku do 63 mm</t>
  </si>
  <si>
    <t>-90850809</t>
  </si>
  <si>
    <t>https://podminky.urs.cz/item/CS_URS_2022_01/451573111</t>
  </si>
  <si>
    <t>388,50*0,11 "lože DN 300"</t>
  </si>
  <si>
    <t>34,50*0,26 "lože DN 500"</t>
  </si>
  <si>
    <t>31</t>
  </si>
  <si>
    <t>452112111</t>
  </si>
  <si>
    <t>Osazení betonových dílců prstenců nebo rámů pod poklopy a mříže, výšky do 100 mm</t>
  </si>
  <si>
    <t>kus</t>
  </si>
  <si>
    <t>-1725088998</t>
  </si>
  <si>
    <t>https://podminky.urs.cz/item/CS_URS_2022_01/452112111</t>
  </si>
  <si>
    <t>32</t>
  </si>
  <si>
    <t>59224184</t>
  </si>
  <si>
    <t>prstenec šachtový vyrovnávací betonový 625x120x40mm</t>
  </si>
  <si>
    <t>1413122723</t>
  </si>
  <si>
    <t>Poznámka k položce:_x000d_
viz položka č.31</t>
  </si>
  <si>
    <t>33</t>
  </si>
  <si>
    <t>59224185</t>
  </si>
  <si>
    <t>prstenec šachtový vyrovnávací betonový 625x120x60mm</t>
  </si>
  <si>
    <t>-894613375</t>
  </si>
  <si>
    <t>34</t>
  </si>
  <si>
    <t>59224176</t>
  </si>
  <si>
    <t>prstenec šachtový vyrovnávací betonový 625x120x80mm</t>
  </si>
  <si>
    <t>-1258537112</t>
  </si>
  <si>
    <t>35</t>
  </si>
  <si>
    <t>59224187</t>
  </si>
  <si>
    <t>prstenec šachtový vyrovnávací betonový 625x120x100mm</t>
  </si>
  <si>
    <t>1121309089</t>
  </si>
  <si>
    <t>36</t>
  </si>
  <si>
    <t>452112121</t>
  </si>
  <si>
    <t>Osazení betonových dílců prstenců nebo rámů pod poklopy a mříže, výšky přes 100 do 200 mm</t>
  </si>
  <si>
    <t>-888070488</t>
  </si>
  <si>
    <t>https://podminky.urs.cz/item/CS_URS_2022_01/452112121</t>
  </si>
  <si>
    <t>37</t>
  </si>
  <si>
    <t>59224188</t>
  </si>
  <si>
    <t>prstenec šachtový vyrovnávací betonový 625x120x120mm</t>
  </si>
  <si>
    <t>-1825149157</t>
  </si>
  <si>
    <t>Poznámka k položce:_x000d_
viz položka č.36</t>
  </si>
  <si>
    <t>38</t>
  </si>
  <si>
    <t>452311141</t>
  </si>
  <si>
    <t>Podkladní a zajišťovací konstrukce z betonu prostého v otevřeném výkopu desky pod potrubí, stoky a drobné objekty z betonu tř. C 16/20</t>
  </si>
  <si>
    <t>-1132166095</t>
  </si>
  <si>
    <t>https://podminky.urs.cz/item/CS_URS_2022_01/452311141</t>
  </si>
  <si>
    <t>0,25*1,80*1,80 "deska pod Š1"</t>
  </si>
  <si>
    <t>39</t>
  </si>
  <si>
    <t>452351101</t>
  </si>
  <si>
    <t>Bednění podkladních a zajišťovacích konstrukcí v otevřeném výkopu desek nebo sedlových loží pod potrubí, stoky a drobné objekty</t>
  </si>
  <si>
    <t>418379927</t>
  </si>
  <si>
    <t>https://podminky.urs.cz/item/CS_URS_2022_01/452351101</t>
  </si>
  <si>
    <t>Poznámka k položce:_x000d_
viz položka č.38</t>
  </si>
  <si>
    <t>1,80*0,25*4 "bednění desky pod Š1"</t>
  </si>
  <si>
    <t>40</t>
  </si>
  <si>
    <t>457311115</t>
  </si>
  <si>
    <t>Vyrovnávací nebo spádový beton včetně úpravy povrchu C 16/20</t>
  </si>
  <si>
    <t>-2068941212</t>
  </si>
  <si>
    <t>https://podminky.urs.cz/item/CS_URS_2022_01/457311115</t>
  </si>
  <si>
    <t>Poznámka k položce:_x000d_
viz příloha D.1.DK.1, D.1.DK.5</t>
  </si>
  <si>
    <t>0,5 "vyspádování dna Š1"</t>
  </si>
  <si>
    <t>Komunikace pozemní</t>
  </si>
  <si>
    <t>41</t>
  </si>
  <si>
    <t>564261111</t>
  </si>
  <si>
    <t>Podklad nebo podsyp ze štěrkopísku ŠP s rozprostřením, vlhčením a zhutněním plochy přes 100 m2, po zhutnění tl. 200 mm</t>
  </si>
  <si>
    <t>1300995781</t>
  </si>
  <si>
    <t>https://podminky.urs.cz/item/CS_URS_2022_01/564261111</t>
  </si>
  <si>
    <t>42</t>
  </si>
  <si>
    <t>564761111</t>
  </si>
  <si>
    <t>Podklad nebo kryt z kameniva hrubého drceného vel. 32-63 mm s rozprostřením a zhutněním plochy přes 100 m2, po zhutnění tl. 200 mm</t>
  </si>
  <si>
    <t>-1473236355</t>
  </si>
  <si>
    <t>https://podminky.urs.cz/item/CS_URS_2022_01/564761111</t>
  </si>
  <si>
    <t>43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</si>
  <si>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</si>
  <si>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</si>
  <si>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438301577</t>
  </si>
  <si>
    <t>https://podminky.urs.cz/item/CS_URS_2022_01/591111111</t>
  </si>
  <si>
    <t>Trubní vedení</t>
  </si>
  <si>
    <t>44</t>
  </si>
  <si>
    <t>871375231</t>
  </si>
  <si>
    <t>Kanalizační potrubí z tvrdého PVC v otevřeném výkopu ve sklonu do 20 %, hladkého plnostěnného jednovrstvého, tuhost třídy SN 10 DN 315</t>
  </si>
  <si>
    <t>1092274537</t>
  </si>
  <si>
    <t>https://podminky.urs.cz/item/CS_URS_2022_01/871375231</t>
  </si>
  <si>
    <t>45</t>
  </si>
  <si>
    <t>877375221</t>
  </si>
  <si>
    <t>Montáž tvarovek na kanalizačním potrubí z trub z plastu z tvrdého PVC nebo z polypropylenu v otevřeném výkopu dvouosých DN 315</t>
  </si>
  <si>
    <t>-1365164930</t>
  </si>
  <si>
    <t>https://podminky.urs.cz/item/CS_URS_2022_01/877375221</t>
  </si>
  <si>
    <t>46</t>
  </si>
  <si>
    <t>28611441</t>
  </si>
  <si>
    <t>odbočka kanalizační plastová s hrdlem KG 315/160/87°</t>
  </si>
  <si>
    <t>237047932</t>
  </si>
  <si>
    <t>Poznámka k položce:_x000d_
viz položka č.45</t>
  </si>
  <si>
    <t>47</t>
  </si>
  <si>
    <t>pc6</t>
  </si>
  <si>
    <t>Montáž potrubí včetně materiálu PE SN 8 spojované hrdlem a těsněním OD/ID 580/500 dl. 6m</t>
  </si>
  <si>
    <t>-992056784</t>
  </si>
  <si>
    <t>48</t>
  </si>
  <si>
    <t>894212141</t>
  </si>
  <si>
    <t>Šachty kanalizační z prostého betonu výšky vstupu do 1,50 m čtvercové s obložením dna betonem tř. C 25/30, na potrubí DN 450 nebo 500</t>
  </si>
  <si>
    <t>-1005995812</t>
  </si>
  <si>
    <t>https://podminky.urs.cz/item/CS_URS_2022_01/894212141</t>
  </si>
  <si>
    <t>49</t>
  </si>
  <si>
    <t>894411121</t>
  </si>
  <si>
    <t>Zřízení šachet kanalizačních z betonových dílců výšky vstupu do 1,50 m s obložením dna betonem tř. C 25/30, na potrubí DN přes 200 do 300</t>
  </si>
  <si>
    <t>-1539868585</t>
  </si>
  <si>
    <t>https://podminky.urs.cz/item/CS_URS_2022_01/894411121</t>
  </si>
  <si>
    <t>Poznámka k položce:_x000d_
viz příloha D.1.DK.1, D.1.DK.2, D.1.DK.3, D.1.DK.4</t>
  </si>
  <si>
    <t>50</t>
  </si>
  <si>
    <t>59224312</t>
  </si>
  <si>
    <t>kónus šachetní betonový kapsové plastové stupadlo 100x62,5x58cm</t>
  </si>
  <si>
    <t>501771063</t>
  </si>
  <si>
    <t>Poznámka k položce:_x000d_
viz položka č.49</t>
  </si>
  <si>
    <t>51</t>
  </si>
  <si>
    <t>59224315</t>
  </si>
  <si>
    <t>deska betonová zákrytová pro kruhové šachty 100/62,5x16,5cm</t>
  </si>
  <si>
    <t>-1111601389</t>
  </si>
  <si>
    <t>52</t>
  </si>
  <si>
    <t>59224066</t>
  </si>
  <si>
    <t>skruž betonová DN 1000x250 PS, 100x25x12cm</t>
  </si>
  <si>
    <t>-1208971948</t>
  </si>
  <si>
    <t>53</t>
  </si>
  <si>
    <t>59224348</t>
  </si>
  <si>
    <t>těsnění elastomerové pro spojení šachetních dílů DN 1000</t>
  </si>
  <si>
    <t>1627019046</t>
  </si>
  <si>
    <t>54</t>
  </si>
  <si>
    <t>59224353</t>
  </si>
  <si>
    <t>dno betonové šachty kanalizační jednolité 100x68x30cm</t>
  </si>
  <si>
    <t>1293335889</t>
  </si>
  <si>
    <t>55</t>
  </si>
  <si>
    <t>899104112</t>
  </si>
  <si>
    <t>Osazení poklopů litinových a ocelových včetně rámů pro třídu zatížení D400, E600</t>
  </si>
  <si>
    <t>1185814111</t>
  </si>
  <si>
    <t>https://podminky.urs.cz/item/CS_URS_2022_01/899104112</t>
  </si>
  <si>
    <t>56</t>
  </si>
  <si>
    <t>28661935</t>
  </si>
  <si>
    <t xml:space="preserve">poklop šachtový litinový  DN 600 pro třídu zatížení D400</t>
  </si>
  <si>
    <t>1924755501</t>
  </si>
  <si>
    <t>Poznámka k položce:_x000d_
viz položka č.55</t>
  </si>
  <si>
    <t>57</t>
  </si>
  <si>
    <t>pc2</t>
  </si>
  <si>
    <t>Zkouška vodotěsnosti stok vzduchem do DN 300</t>
  </si>
  <si>
    <t>úsek</t>
  </si>
  <si>
    <t>432427528</t>
  </si>
  <si>
    <t>58</t>
  </si>
  <si>
    <t>pc2a</t>
  </si>
  <si>
    <t>Zkouška vodotěsnosti stok vzduchem do DN 500</t>
  </si>
  <si>
    <t>985952074</t>
  </si>
  <si>
    <t>59</t>
  </si>
  <si>
    <t>pc4</t>
  </si>
  <si>
    <t>Příplatek kanalizačního dna za další boční přítok + těsnění</t>
  </si>
  <si>
    <t>-669471197</t>
  </si>
  <si>
    <t>60</t>
  </si>
  <si>
    <t>pc5</t>
  </si>
  <si>
    <t>Napojení stávajícího potrubí na novou šachtu včetně osazení, utěsnění a případné dobetonávky</t>
  </si>
  <si>
    <t>1476278761</t>
  </si>
  <si>
    <t>Ostatní konstrukce a práce, bourání</t>
  </si>
  <si>
    <t>61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</si>
  <si>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</si>
  <si>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 původním vyplněním spár kamenivem těženým</t>
  </si>
  <si>
    <t>-614113259</t>
  </si>
  <si>
    <t>https://podminky.urs.cz/item/CS_URS_2022_01/979071111</t>
  </si>
  <si>
    <t>997</t>
  </si>
  <si>
    <t>Přesun sutě</t>
  </si>
  <si>
    <t>62</t>
  </si>
  <si>
    <t>997221551</t>
  </si>
  <si>
    <t>Vodorovná doprava suti bez naložení, ale se složením a s hrubým urovnáním ze sypkých materiálů, na vzdálenost do 1 km</t>
  </si>
  <si>
    <t>-1144397257</t>
  </si>
  <si>
    <t>https://podminky.urs.cz/item/CS_URS_2022_01/997221551</t>
  </si>
  <si>
    <t>63</t>
  </si>
  <si>
    <t>997221559</t>
  </si>
  <si>
    <t>Vodorovná doprava suti bez naložení, ale se složením a s hrubým urovnáním Příplatek k ceně za každý další i započatý 1 km přes 1 km</t>
  </si>
  <si>
    <t>188732635</t>
  </si>
  <si>
    <t>https://podminky.urs.cz/item/CS_URS_2022_01/997221559</t>
  </si>
  <si>
    <t>14,59*9 'Přepočtené koeficientem množství</t>
  </si>
  <si>
    <t>64</t>
  </si>
  <si>
    <t>997221611</t>
  </si>
  <si>
    <t>Nakládání na dopravní prostředky pro vodorovnou dopravu suti</t>
  </si>
  <si>
    <t>-605641460</t>
  </si>
  <si>
    <t>https://podminky.urs.cz/item/CS_URS_2022_01/997221611</t>
  </si>
  <si>
    <t>65</t>
  </si>
  <si>
    <t>997221655</t>
  </si>
  <si>
    <t>648560108</t>
  </si>
  <si>
    <t>https://podminky.urs.cz/item/CS_URS_2022_01/997221655</t>
  </si>
  <si>
    <t>998</t>
  </si>
  <si>
    <t>Přesun hmot</t>
  </si>
  <si>
    <t>66</t>
  </si>
  <si>
    <t>998276101</t>
  </si>
  <si>
    <t>Přesun hmot pro trubní vedení hloubené z trub z plastických hmot nebo sklolaminátových pro vodovody nebo kanalizace v otevřeném výkopu dopravní vzdálenost do 15 m</t>
  </si>
  <si>
    <t>366349945</t>
  </si>
  <si>
    <t>https://podminky.urs.cz/item/CS_URS_2022_01/998276101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</si>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</sst>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4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4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185" TargetMode="External" /><Relationship Id="rId2" Type="http://schemas.openxmlformats.org/officeDocument/2006/relationships/hyperlink" Target="https://podminky.urs.cz/item/CS_URS_2022_01/113107312" TargetMode="External" /><Relationship Id="rId3" Type="http://schemas.openxmlformats.org/officeDocument/2006/relationships/hyperlink" Target="https://podminky.urs.cz/item/CS_URS_2022_01/113107322" TargetMode="External" /><Relationship Id="rId4" Type="http://schemas.openxmlformats.org/officeDocument/2006/relationships/hyperlink" Target="https://podminky.urs.cz/item/CS_URS_2022_01/113107332" TargetMode="External" /><Relationship Id="rId5" Type="http://schemas.openxmlformats.org/officeDocument/2006/relationships/hyperlink" Target="https://podminky.urs.cz/item/CS_URS_2022_01/115101201" TargetMode="External" /><Relationship Id="rId6" Type="http://schemas.openxmlformats.org/officeDocument/2006/relationships/hyperlink" Target="https://podminky.urs.cz/item/CS_URS_2022_01/115101301" TargetMode="External" /><Relationship Id="rId7" Type="http://schemas.openxmlformats.org/officeDocument/2006/relationships/hyperlink" Target="https://podminky.urs.cz/item/CS_URS_2022_01/119001405" TargetMode="External" /><Relationship Id="rId8" Type="http://schemas.openxmlformats.org/officeDocument/2006/relationships/hyperlink" Target="https://podminky.urs.cz/item/CS_URS_2022_01/119001421" TargetMode="External" /><Relationship Id="rId9" Type="http://schemas.openxmlformats.org/officeDocument/2006/relationships/hyperlink" Target="https://podminky.urs.cz/item/CS_URS_2022_01/131251203" TargetMode="External" /><Relationship Id="rId10" Type="http://schemas.openxmlformats.org/officeDocument/2006/relationships/hyperlink" Target="https://podminky.urs.cz/item/CS_URS_2022_01/132254204" TargetMode="External" /><Relationship Id="rId11" Type="http://schemas.openxmlformats.org/officeDocument/2006/relationships/hyperlink" Target="https://podminky.urs.cz/item/CS_URS_2022_01/133251102" TargetMode="External" /><Relationship Id="rId12" Type="http://schemas.openxmlformats.org/officeDocument/2006/relationships/hyperlink" Target="https://podminky.urs.cz/item/CS_URS_2022_01/139001101" TargetMode="External" /><Relationship Id="rId13" Type="http://schemas.openxmlformats.org/officeDocument/2006/relationships/hyperlink" Target="https://podminky.urs.cz/item/CS_URS_2022_01/139951121" TargetMode="External" /><Relationship Id="rId14" Type="http://schemas.openxmlformats.org/officeDocument/2006/relationships/hyperlink" Target="https://podminky.urs.cz/item/CS_URS_2022_01/151201101" TargetMode="External" /><Relationship Id="rId15" Type="http://schemas.openxmlformats.org/officeDocument/2006/relationships/hyperlink" Target="https://podminky.urs.cz/item/CS_URS_2022_01/151201111" TargetMode="External" /><Relationship Id="rId16" Type="http://schemas.openxmlformats.org/officeDocument/2006/relationships/hyperlink" Target="https://podminky.urs.cz/item/CS_URS_2022_01/151201201" TargetMode="External" /><Relationship Id="rId17" Type="http://schemas.openxmlformats.org/officeDocument/2006/relationships/hyperlink" Target="https://podminky.urs.cz/item/CS_URS_2022_01/151201211" TargetMode="External" /><Relationship Id="rId18" Type="http://schemas.openxmlformats.org/officeDocument/2006/relationships/hyperlink" Target="https://podminky.urs.cz/item/CS_URS_2022_01/162751117" TargetMode="External" /><Relationship Id="rId19" Type="http://schemas.openxmlformats.org/officeDocument/2006/relationships/hyperlink" Target="https://podminky.urs.cz/item/CS_URS_2022_01/162751137" TargetMode="External" /><Relationship Id="rId20" Type="http://schemas.openxmlformats.org/officeDocument/2006/relationships/hyperlink" Target="https://podminky.urs.cz/item/CS_URS_2022_01/167151102" TargetMode="External" /><Relationship Id="rId21" Type="http://schemas.openxmlformats.org/officeDocument/2006/relationships/hyperlink" Target="https://podminky.urs.cz/item/CS_URS_2022_01/167151111" TargetMode="External" /><Relationship Id="rId22" Type="http://schemas.openxmlformats.org/officeDocument/2006/relationships/hyperlink" Target="https://podminky.urs.cz/item/CS_URS_2022_01/171201221" TargetMode="External" /><Relationship Id="rId23" Type="http://schemas.openxmlformats.org/officeDocument/2006/relationships/hyperlink" Target="https://podminky.urs.cz/item/CS_URS_2022_01/171251201" TargetMode="External" /><Relationship Id="rId24" Type="http://schemas.openxmlformats.org/officeDocument/2006/relationships/hyperlink" Target="https://podminky.urs.cz/item/CS_URS_2022_01/174151101" TargetMode="External" /><Relationship Id="rId25" Type="http://schemas.openxmlformats.org/officeDocument/2006/relationships/hyperlink" Target="https://podminky.urs.cz/item/CS_URS_2022_01/175111201" TargetMode="External" /><Relationship Id="rId26" Type="http://schemas.openxmlformats.org/officeDocument/2006/relationships/hyperlink" Target="https://podminky.urs.cz/item/CS_URS_2022_01/359901111" TargetMode="External" /><Relationship Id="rId27" Type="http://schemas.openxmlformats.org/officeDocument/2006/relationships/hyperlink" Target="https://podminky.urs.cz/item/CS_URS_2022_01/359901211" TargetMode="External" /><Relationship Id="rId28" Type="http://schemas.openxmlformats.org/officeDocument/2006/relationships/hyperlink" Target="https://podminky.urs.cz/item/CS_URS_2022_01/451573111" TargetMode="External" /><Relationship Id="rId29" Type="http://schemas.openxmlformats.org/officeDocument/2006/relationships/hyperlink" Target="https://podminky.urs.cz/item/CS_URS_2022_01/452112111" TargetMode="External" /><Relationship Id="rId30" Type="http://schemas.openxmlformats.org/officeDocument/2006/relationships/hyperlink" Target="https://podminky.urs.cz/item/CS_URS_2022_01/452112121" TargetMode="External" /><Relationship Id="rId31" Type="http://schemas.openxmlformats.org/officeDocument/2006/relationships/hyperlink" Target="https://podminky.urs.cz/item/CS_URS_2022_01/452311141" TargetMode="External" /><Relationship Id="rId32" Type="http://schemas.openxmlformats.org/officeDocument/2006/relationships/hyperlink" Target="https://podminky.urs.cz/item/CS_URS_2022_01/452351101" TargetMode="External" /><Relationship Id="rId33" Type="http://schemas.openxmlformats.org/officeDocument/2006/relationships/hyperlink" Target="https://podminky.urs.cz/item/CS_URS_2022_01/457311115" TargetMode="External" /><Relationship Id="rId34" Type="http://schemas.openxmlformats.org/officeDocument/2006/relationships/hyperlink" Target="https://podminky.urs.cz/item/CS_URS_2022_01/564261111" TargetMode="External" /><Relationship Id="rId35" Type="http://schemas.openxmlformats.org/officeDocument/2006/relationships/hyperlink" Target="https://podminky.urs.cz/item/CS_URS_2022_01/564761111" TargetMode="External" /><Relationship Id="rId36" Type="http://schemas.openxmlformats.org/officeDocument/2006/relationships/hyperlink" Target="https://podminky.urs.cz/item/CS_URS_2022_01/591111111" TargetMode="External" /><Relationship Id="rId37" Type="http://schemas.openxmlformats.org/officeDocument/2006/relationships/hyperlink" Target="https://podminky.urs.cz/item/CS_URS_2022_01/871375231" TargetMode="External" /><Relationship Id="rId38" Type="http://schemas.openxmlformats.org/officeDocument/2006/relationships/hyperlink" Target="https://podminky.urs.cz/item/CS_URS_2022_01/877375221" TargetMode="External" /><Relationship Id="rId39" Type="http://schemas.openxmlformats.org/officeDocument/2006/relationships/hyperlink" Target="https://podminky.urs.cz/item/CS_URS_2022_01/894212141" TargetMode="External" /><Relationship Id="rId40" Type="http://schemas.openxmlformats.org/officeDocument/2006/relationships/hyperlink" Target="https://podminky.urs.cz/item/CS_URS_2022_01/894411121" TargetMode="External" /><Relationship Id="rId41" Type="http://schemas.openxmlformats.org/officeDocument/2006/relationships/hyperlink" Target="https://podminky.urs.cz/item/CS_URS_2022_01/899104112" TargetMode="External" /><Relationship Id="rId42" Type="http://schemas.openxmlformats.org/officeDocument/2006/relationships/hyperlink" Target="https://podminky.urs.cz/item/CS_URS_2022_01/979071111" TargetMode="External" /><Relationship Id="rId43" Type="http://schemas.openxmlformats.org/officeDocument/2006/relationships/hyperlink" Target="https://podminky.urs.cz/item/CS_URS_2022_01/997221551" TargetMode="External" /><Relationship Id="rId44" Type="http://schemas.openxmlformats.org/officeDocument/2006/relationships/hyperlink" Target="https://podminky.urs.cz/item/CS_URS_2022_01/997221559" TargetMode="External" /><Relationship Id="rId45" Type="http://schemas.openxmlformats.org/officeDocument/2006/relationships/hyperlink" Target="https://podminky.urs.cz/item/CS_URS_2022_01/997221611" TargetMode="External" /><Relationship Id="rId46" Type="http://schemas.openxmlformats.org/officeDocument/2006/relationships/hyperlink" Target="https://podminky.urs.cz/item/CS_URS_2022_01/997221655" TargetMode="External" /><Relationship Id="rId47" Type="http://schemas.openxmlformats.org/officeDocument/2006/relationships/hyperlink" Target="https://podminky.urs.cz/item/CS_URS_2022_01/998276101" TargetMode="External" /><Relationship Id="rId4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6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14</v>
      </c>
      <c r="BS5" s="17" t="s">
        <v>6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18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20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20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20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20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20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20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12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Predmerice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15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DEŠŤOVÁ KANALIZACE V OBCI PŘEDMĚŘICEV - ÝMĚNA V PŮVODNÍ TRASE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Předměřice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31. 1. 2022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5.6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Obec Předměřice nad Labem, Obránců míru 18, 503 02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P-AQUA s.r.o, Jižní 870, 500 03 Hradec Králové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Ing. Tomáš Růžička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20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18</v>
      </c>
    </row>
    <row r="55" s="7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'DK - DK - Dešťová kanalizace'!J30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'DK - DK - Dešťová kanalizace'!P88</f>
        <v>0</v>
      </c>
      <c r="AV55" s="120">
        <f>'DK - DK - Dešťová kanalizace'!J33</f>
        <v>0</v>
      </c>
      <c r="AW55" s="120">
        <f>'DK - DK - Dešťová kanalizace'!J34</f>
        <v>0</v>
      </c>
      <c r="AX55" s="120">
        <f>'DK - DK - Dešťová kanalizace'!J35</f>
        <v>0</v>
      </c>
      <c r="AY55" s="120">
        <f>'DK - DK - Dešťová kanalizace'!J36</f>
        <v>0</v>
      </c>
      <c r="AZ55" s="120">
        <f>'DK - DK - Dešťová kanalizace'!F33</f>
        <v>0</v>
      </c>
      <c r="BA55" s="120">
        <f>'DK - DK - Dešťová kanalizace'!F34</f>
        <v>0</v>
      </c>
      <c r="BB55" s="120">
        <f>'DK - DK - Dešťová kanalizace'!F35</f>
        <v>0</v>
      </c>
      <c r="BC55" s="120">
        <f>'DK - DK - Dešťová kanalizace'!F36</f>
        <v>0</v>
      </c>
      <c r="BD55" s="122">
        <f>'DK - DK - Dešťová kanalizace'!F37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18</v>
      </c>
      <c r="CM55" s="123" t="s">
        <v>82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MNoRZphOLa4IUZQkxirFuqi8PsZxOcaNpc8iMiaNqphob8cYMXc4CtwwcEfWQs+/VLLBujRL2NSG+rJ+RQUdLw==" hashValue="3IrLCpeZeHNIUUFc499JfAmz1tdN1QgMbPrXx1V52XAsTS8iJwtFEvweEvTdW3LP2OTblUsG9fEoz7lwdoGf+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K - DK - Dešťová kanaliza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82</v>
      </c>
    </row>
    <row r="4" s="1" customFormat="1" ht="24.96" customHeight="1">
      <c r="B4" s="20"/>
      <c r="D4" s="126" t="s">
        <v>83</v>
      </c>
      <c r="L4" s="20"/>
      <c r="M4" s="127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28" t="s">
        <v>15</v>
      </c>
      <c r="L6" s="20"/>
    </row>
    <row r="7" s="1" customFormat="1" ht="16.5" customHeight="1">
      <c r="B7" s="20"/>
      <c r="E7" s="129" t="str">
        <f>'Rekapitulace stavby'!K6</f>
        <v>DEŠŤOVÁ KANALIZACE V OBCI PŘEDMĚŘICEV - ÝMĚNA V PŮVODNÍ TRASE</v>
      </c>
      <c r="F7" s="128"/>
      <c r="G7" s="128"/>
      <c r="H7" s="128"/>
      <c r="L7" s="20"/>
    </row>
    <row r="8" s="2" customFormat="1" ht="12" customHeight="1">
      <c r="A8" s="38"/>
      <c r="B8" s="44"/>
      <c r="C8" s="38"/>
      <c r="D8" s="128" t="s">
        <v>84</v>
      </c>
      <c r="E8" s="38"/>
      <c r="F8" s="38"/>
      <c r="G8" s="38"/>
      <c r="H8" s="38"/>
      <c r="I8" s="38"/>
      <c r="J8" s="38"/>
      <c r="K8" s="38"/>
      <c r="L8" s="13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1" t="s">
        <v>85</v>
      </c>
      <c r="F9" s="38"/>
      <c r="G9" s="38"/>
      <c r="H9" s="38"/>
      <c r="I9" s="38"/>
      <c r="J9" s="38"/>
      <c r="K9" s="38"/>
      <c r="L9" s="13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28" t="s">
        <v>17</v>
      </c>
      <c r="E11" s="38"/>
      <c r="F11" s="132" t="s">
        <v>18</v>
      </c>
      <c r="G11" s="38"/>
      <c r="H11" s="38"/>
      <c r="I11" s="128" t="s">
        <v>19</v>
      </c>
      <c r="J11" s="132" t="s">
        <v>20</v>
      </c>
      <c r="K11" s="38"/>
      <c r="L11" s="13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8" t="s">
        <v>21</v>
      </c>
      <c r="E12" s="38"/>
      <c r="F12" s="132" t="s">
        <v>22</v>
      </c>
      <c r="G12" s="38"/>
      <c r="H12" s="38"/>
      <c r="I12" s="128" t="s">
        <v>23</v>
      </c>
      <c r="J12" s="133" t="str">
        <f>'Rekapitulace stavby'!AN8</f>
        <v>31. 1. 2022</v>
      </c>
      <c r="K12" s="38"/>
      <c r="L12" s="13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28" t="s">
        <v>25</v>
      </c>
      <c r="E14" s="38"/>
      <c r="F14" s="38"/>
      <c r="G14" s="38"/>
      <c r="H14" s="38"/>
      <c r="I14" s="128" t="s">
        <v>26</v>
      </c>
      <c r="J14" s="132" t="s">
        <v>20</v>
      </c>
      <c r="K14" s="38"/>
      <c r="L14" s="13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2" t="s">
        <v>27</v>
      </c>
      <c r="F15" s="38"/>
      <c r="G15" s="38"/>
      <c r="H15" s="38"/>
      <c r="I15" s="128" t="s">
        <v>28</v>
      </c>
      <c r="J15" s="132" t="s">
        <v>20</v>
      </c>
      <c r="K15" s="38"/>
      <c r="L15" s="13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28" t="s">
        <v>29</v>
      </c>
      <c r="E17" s="38"/>
      <c r="F17" s="38"/>
      <c r="G17" s="38"/>
      <c r="H17" s="38"/>
      <c r="I17" s="128" t="s">
        <v>26</v>
      </c>
      <c r="J17" s="33" t="str">
        <f>'Rekapitulace stavby'!AN13</f>
        <v>Vyplň údaj</v>
      </c>
      <c r="K17" s="38"/>
      <c r="L17" s="13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2"/>
      <c r="G18" s="132"/>
      <c r="H18" s="132"/>
      <c r="I18" s="128" t="s">
        <v>28</v>
      </c>
      <c r="J18" s="33" t="str">
        <f>'Rekapitulace stavby'!AN14</f>
        <v>Vyplň údaj</v>
      </c>
      <c r="K18" s="38"/>
      <c r="L18" s="13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28" t="s">
        <v>31</v>
      </c>
      <c r="E20" s="38"/>
      <c r="F20" s="38"/>
      <c r="G20" s="38"/>
      <c r="H20" s="38"/>
      <c r="I20" s="128" t="s">
        <v>26</v>
      </c>
      <c r="J20" s="132" t="s">
        <v>20</v>
      </c>
      <c r="K20" s="38"/>
      <c r="L20" s="13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2" t="s">
        <v>32</v>
      </c>
      <c r="F21" s="38"/>
      <c r="G21" s="38"/>
      <c r="H21" s="38"/>
      <c r="I21" s="128" t="s">
        <v>28</v>
      </c>
      <c r="J21" s="132" t="s">
        <v>20</v>
      </c>
      <c r="K21" s="38"/>
      <c r="L21" s="13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28" t="s">
        <v>34</v>
      </c>
      <c r="E23" s="38"/>
      <c r="F23" s="38"/>
      <c r="G23" s="38"/>
      <c r="H23" s="38"/>
      <c r="I23" s="128" t="s">
        <v>26</v>
      </c>
      <c r="J23" s="132" t="s">
        <v>20</v>
      </c>
      <c r="K23" s="38"/>
      <c r="L23" s="13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2" t="s">
        <v>35</v>
      </c>
      <c r="F24" s="38"/>
      <c r="G24" s="38"/>
      <c r="H24" s="38"/>
      <c r="I24" s="128" t="s">
        <v>28</v>
      </c>
      <c r="J24" s="132" t="s">
        <v>20</v>
      </c>
      <c r="K24" s="38"/>
      <c r="L24" s="13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28" t="s">
        <v>36</v>
      </c>
      <c r="E26" s="38"/>
      <c r="F26" s="38"/>
      <c r="G26" s="38"/>
      <c r="H26" s="38"/>
      <c r="I26" s="38"/>
      <c r="J26" s="38"/>
      <c r="K26" s="38"/>
      <c r="L26" s="13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4"/>
      <c r="B27" s="135"/>
      <c r="C27" s="134"/>
      <c r="D27" s="134"/>
      <c r="E27" s="136" t="s">
        <v>20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8"/>
      <c r="E29" s="138"/>
      <c r="F29" s="138"/>
      <c r="G29" s="138"/>
      <c r="H29" s="138"/>
      <c r="I29" s="138"/>
      <c r="J29" s="138"/>
      <c r="K29" s="138"/>
      <c r="L29" s="13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39" t="s">
        <v>38</v>
      </c>
      <c r="E30" s="38"/>
      <c r="F30" s="38"/>
      <c r="G30" s="38"/>
      <c r="H30" s="38"/>
      <c r="I30" s="38"/>
      <c r="J30" s="140">
        <f>ROUND(J88, 2)</f>
        <v>0</v>
      </c>
      <c r="K30" s="38"/>
      <c r="L30" s="13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38"/>
      <c r="E31" s="138"/>
      <c r="F31" s="138"/>
      <c r="G31" s="138"/>
      <c r="H31" s="138"/>
      <c r="I31" s="138"/>
      <c r="J31" s="138"/>
      <c r="K31" s="138"/>
      <c r="L31" s="13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1" t="s">
        <v>40</v>
      </c>
      <c r="G32" s="38"/>
      <c r="H32" s="38"/>
      <c r="I32" s="141" t="s">
        <v>39</v>
      </c>
      <c r="J32" s="141" t="s">
        <v>41</v>
      </c>
      <c r="K32" s="38"/>
      <c r="L32" s="13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2" t="s">
        <v>42</v>
      </c>
      <c r="E33" s="128" t="s">
        <v>43</v>
      </c>
      <c r="F33" s="143">
        <f>ROUND((SUM(BE88:BE361)),  2)</f>
        <v>0</v>
      </c>
      <c r="G33" s="38"/>
      <c r="H33" s="38"/>
      <c r="I33" s="144">
        <v>0.20999999999999999</v>
      </c>
      <c r="J33" s="143">
        <f>ROUND(((SUM(BE88:BE361))*I33),  2)</f>
        <v>0</v>
      </c>
      <c r="K33" s="38"/>
      <c r="L33" s="13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28" t="s">
        <v>44</v>
      </c>
      <c r="F34" s="143">
        <f>ROUND((SUM(BF88:BF361)),  2)</f>
        <v>0</v>
      </c>
      <c r="G34" s="38"/>
      <c r="H34" s="38"/>
      <c r="I34" s="144">
        <v>0.14999999999999999</v>
      </c>
      <c r="J34" s="143">
        <f>ROUND(((SUM(BF88:BF361))*I34),  2)</f>
        <v>0</v>
      </c>
      <c r="K34" s="38"/>
      <c r="L34" s="13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8" t="s">
        <v>45</v>
      </c>
      <c r="F35" s="143">
        <f>ROUND((SUM(BG88:BG361)),  2)</f>
        <v>0</v>
      </c>
      <c r="G35" s="38"/>
      <c r="H35" s="38"/>
      <c r="I35" s="144">
        <v>0.20999999999999999</v>
      </c>
      <c r="J35" s="143">
        <f>0</f>
        <v>0</v>
      </c>
      <c r="K35" s="38"/>
      <c r="L35" s="13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28" t="s">
        <v>46</v>
      </c>
      <c r="F36" s="143">
        <f>ROUND((SUM(BH88:BH361)),  2)</f>
        <v>0</v>
      </c>
      <c r="G36" s="38"/>
      <c r="H36" s="38"/>
      <c r="I36" s="144">
        <v>0.14999999999999999</v>
      </c>
      <c r="J36" s="143">
        <f>0</f>
        <v>0</v>
      </c>
      <c r="K36" s="38"/>
      <c r="L36" s="13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28" t="s">
        <v>47</v>
      </c>
      <c r="F37" s="143">
        <f>ROUND((SUM(BI88:BI361)),  2)</f>
        <v>0</v>
      </c>
      <c r="G37" s="38"/>
      <c r="H37" s="38"/>
      <c r="I37" s="144">
        <v>0</v>
      </c>
      <c r="J37" s="143">
        <f>0</f>
        <v>0</v>
      </c>
      <c r="K37" s="38"/>
      <c r="L37" s="13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47"/>
      <c r="J39" s="150">
        <f>SUM(J30:J37)</f>
        <v>0</v>
      </c>
      <c r="K39" s="151"/>
      <c r="L39" s="13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86</v>
      </c>
      <c r="D45" s="40"/>
      <c r="E45" s="40"/>
      <c r="F45" s="40"/>
      <c r="G45" s="40"/>
      <c r="H45" s="40"/>
      <c r="I45" s="40"/>
      <c r="J45" s="40"/>
      <c r="K45" s="40"/>
      <c r="L45" s="130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0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15</v>
      </c>
      <c r="D47" s="40"/>
      <c r="E47" s="40"/>
      <c r="F47" s="40"/>
      <c r="G47" s="40"/>
      <c r="H47" s="40"/>
      <c r="I47" s="40"/>
      <c r="J47" s="40"/>
      <c r="K47" s="40"/>
      <c r="L47" s="130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56" t="str">
        <f>E7</f>
        <v>DEŠŤOVÁ KANALIZACE V OBCI PŘEDMĚŘICEV - ÝMĚNA V PŮVODNÍ TRASE</v>
      </c>
      <c r="F48" s="32"/>
      <c r="G48" s="32"/>
      <c r="H48" s="32"/>
      <c r="I48" s="40"/>
      <c r="J48" s="40"/>
      <c r="K48" s="40"/>
      <c r="L48" s="130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84</v>
      </c>
      <c r="D49" s="40"/>
      <c r="E49" s="40"/>
      <c r="F49" s="40"/>
      <c r="G49" s="40"/>
      <c r="H49" s="40"/>
      <c r="I49" s="40"/>
      <c r="J49" s="40"/>
      <c r="K49" s="40"/>
      <c r="L49" s="130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DK - DK - Dešťová kanalizace</v>
      </c>
      <c r="F50" s="40"/>
      <c r="G50" s="40"/>
      <c r="H50" s="40"/>
      <c r="I50" s="40"/>
      <c r="J50" s="40"/>
      <c r="K50" s="40"/>
      <c r="L50" s="130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0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Předměřice</v>
      </c>
      <c r="G52" s="40"/>
      <c r="H52" s="40"/>
      <c r="I52" s="32" t="s">
        <v>23</v>
      </c>
      <c r="J52" s="72" t="str">
        <f>IF(J12="","",J12)</f>
        <v>31. 1. 2022</v>
      </c>
      <c r="K52" s="40"/>
      <c r="L52" s="130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0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40.05" customHeight="1">
      <c r="A54" s="38"/>
      <c r="B54" s="39"/>
      <c r="C54" s="32" t="s">
        <v>25</v>
      </c>
      <c r="D54" s="40"/>
      <c r="E54" s="40"/>
      <c r="F54" s="27" t="str">
        <f>E15</f>
        <v>Obec Předměřice nad Labem, Obránců míru 18, 503 02</v>
      </c>
      <c r="G54" s="40"/>
      <c r="H54" s="40"/>
      <c r="I54" s="32" t="s">
        <v>31</v>
      </c>
      <c r="J54" s="36" t="str">
        <f>E21</f>
        <v>P-AQUA s.r.o, Jižní 870, 500 03 Hradec Králové</v>
      </c>
      <c r="K54" s="40"/>
      <c r="L54" s="130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Ing. Tomáš Růžička</v>
      </c>
      <c r="K55" s="40"/>
      <c r="L55" s="130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0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57" t="s">
        <v>87</v>
      </c>
      <c r="D57" s="158"/>
      <c r="E57" s="158"/>
      <c r="F57" s="158"/>
      <c r="G57" s="158"/>
      <c r="H57" s="158"/>
      <c r="I57" s="158"/>
      <c r="J57" s="159" t="s">
        <v>88</v>
      </c>
      <c r="K57" s="158"/>
      <c r="L57" s="130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0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0" t="s">
        <v>70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0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89</v>
      </c>
    </row>
    <row r="60" s="9" customFormat="1" ht="24.96" customHeight="1">
      <c r="A60" s="9"/>
      <c r="B60" s="161"/>
      <c r="C60" s="162"/>
      <c r="D60" s="163" t="s">
        <v>90</v>
      </c>
      <c r="E60" s="164"/>
      <c r="F60" s="164"/>
      <c r="G60" s="164"/>
      <c r="H60" s="164"/>
      <c r="I60" s="164"/>
      <c r="J60" s="165">
        <f>J89</f>
        <v>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91</v>
      </c>
      <c r="E61" s="170"/>
      <c r="F61" s="170"/>
      <c r="G61" s="170"/>
      <c r="H61" s="170"/>
      <c r="I61" s="170"/>
      <c r="J61" s="171">
        <f>J90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92</v>
      </c>
      <c r="E62" s="170"/>
      <c r="F62" s="170"/>
      <c r="G62" s="170"/>
      <c r="H62" s="170"/>
      <c r="I62" s="170"/>
      <c r="J62" s="171">
        <f>J251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7"/>
      <c r="C63" s="168"/>
      <c r="D63" s="169" t="s">
        <v>93</v>
      </c>
      <c r="E63" s="170"/>
      <c r="F63" s="170"/>
      <c r="G63" s="170"/>
      <c r="H63" s="170"/>
      <c r="I63" s="170"/>
      <c r="J63" s="171">
        <f>J260</f>
        <v>0</v>
      </c>
      <c r="K63" s="168"/>
      <c r="L63" s="17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7"/>
      <c r="C64" s="168"/>
      <c r="D64" s="169" t="s">
        <v>94</v>
      </c>
      <c r="E64" s="170"/>
      <c r="F64" s="170"/>
      <c r="G64" s="170"/>
      <c r="H64" s="170"/>
      <c r="I64" s="170"/>
      <c r="J64" s="171">
        <f>J295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95</v>
      </c>
      <c r="E65" s="170"/>
      <c r="F65" s="170"/>
      <c r="G65" s="170"/>
      <c r="H65" s="170"/>
      <c r="I65" s="170"/>
      <c r="J65" s="171">
        <f>J305</f>
        <v>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7"/>
      <c r="C66" s="168"/>
      <c r="D66" s="169" t="s">
        <v>96</v>
      </c>
      <c r="E66" s="170"/>
      <c r="F66" s="170"/>
      <c r="G66" s="170"/>
      <c r="H66" s="170"/>
      <c r="I66" s="170"/>
      <c r="J66" s="171">
        <f>J345</f>
        <v>0</v>
      </c>
      <c r="K66" s="168"/>
      <c r="L66" s="17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7"/>
      <c r="C67" s="168"/>
      <c r="D67" s="169" t="s">
        <v>97</v>
      </c>
      <c r="E67" s="170"/>
      <c r="F67" s="170"/>
      <c r="G67" s="170"/>
      <c r="H67" s="170"/>
      <c r="I67" s="170"/>
      <c r="J67" s="171">
        <f>J349</f>
        <v>0</v>
      </c>
      <c r="K67" s="168"/>
      <c r="L67" s="17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7"/>
      <c r="C68" s="168"/>
      <c r="D68" s="169" t="s">
        <v>98</v>
      </c>
      <c r="E68" s="170"/>
      <c r="F68" s="170"/>
      <c r="G68" s="170"/>
      <c r="H68" s="170"/>
      <c r="I68" s="170"/>
      <c r="J68" s="171">
        <f>J359</f>
        <v>0</v>
      </c>
      <c r="K68" s="168"/>
      <c r="L68" s="17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0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0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0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99</v>
      </c>
      <c r="D75" s="40"/>
      <c r="E75" s="40"/>
      <c r="F75" s="40"/>
      <c r="G75" s="40"/>
      <c r="H75" s="40"/>
      <c r="I75" s="40"/>
      <c r="J75" s="40"/>
      <c r="K75" s="40"/>
      <c r="L75" s="130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15</v>
      </c>
      <c r="D77" s="40"/>
      <c r="E77" s="40"/>
      <c r="F77" s="40"/>
      <c r="G77" s="40"/>
      <c r="H77" s="40"/>
      <c r="I77" s="40"/>
      <c r="J77" s="40"/>
      <c r="K77" s="40"/>
      <c r="L77" s="13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56" t="str">
        <f>E7</f>
        <v>DEŠŤOVÁ KANALIZACE V OBCI PŘEDMĚŘICEV - ÝMĚNA V PŮVODNÍ TRASE</v>
      </c>
      <c r="F78" s="32"/>
      <c r="G78" s="32"/>
      <c r="H78" s="32"/>
      <c r="I78" s="40"/>
      <c r="J78" s="40"/>
      <c r="K78" s="40"/>
      <c r="L78" s="130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84</v>
      </c>
      <c r="D79" s="40"/>
      <c r="E79" s="40"/>
      <c r="F79" s="40"/>
      <c r="G79" s="40"/>
      <c r="H79" s="40"/>
      <c r="I79" s="40"/>
      <c r="J79" s="40"/>
      <c r="K79" s="40"/>
      <c r="L79" s="130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DK - DK - Dešťová kanalizace</v>
      </c>
      <c r="F80" s="40"/>
      <c r="G80" s="40"/>
      <c r="H80" s="40"/>
      <c r="I80" s="40"/>
      <c r="J80" s="40"/>
      <c r="K80" s="40"/>
      <c r="L80" s="130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Předměřice</v>
      </c>
      <c r="G82" s="40"/>
      <c r="H82" s="40"/>
      <c r="I82" s="32" t="s">
        <v>23</v>
      </c>
      <c r="J82" s="72" t="str">
        <f>IF(J12="","",J12)</f>
        <v>31. 1. 2022</v>
      </c>
      <c r="K82" s="40"/>
      <c r="L82" s="13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40.05" customHeight="1">
      <c r="A84" s="38"/>
      <c r="B84" s="39"/>
      <c r="C84" s="32" t="s">
        <v>25</v>
      </c>
      <c r="D84" s="40"/>
      <c r="E84" s="40"/>
      <c r="F84" s="27" t="str">
        <f>E15</f>
        <v>Obec Předměřice nad Labem, Obránců míru 18, 503 02</v>
      </c>
      <c r="G84" s="40"/>
      <c r="H84" s="40"/>
      <c r="I84" s="32" t="s">
        <v>31</v>
      </c>
      <c r="J84" s="36" t="str">
        <f>E21</f>
        <v>P-AQUA s.r.o, Jižní 870, 500 03 Hradec Králové</v>
      </c>
      <c r="K84" s="40"/>
      <c r="L84" s="13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Ing. Tomáš Růžička</v>
      </c>
      <c r="K85" s="40"/>
      <c r="L85" s="13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0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3"/>
      <c r="B87" s="174"/>
      <c r="C87" s="175" t="s">
        <v>100</v>
      </c>
      <c r="D87" s="176" t="s">
        <v>57</v>
      </c>
      <c r="E87" s="176" t="s">
        <v>53</v>
      </c>
      <c r="F87" s="176" t="s">
        <v>54</v>
      </c>
      <c r="G87" s="176" t="s">
        <v>101</v>
      </c>
      <c r="H87" s="176" t="s">
        <v>102</v>
      </c>
      <c r="I87" s="176" t="s">
        <v>103</v>
      </c>
      <c r="J87" s="176" t="s">
        <v>88</v>
      </c>
      <c r="K87" s="177" t="s">
        <v>104</v>
      </c>
      <c r="L87" s="178"/>
      <c r="M87" s="92" t="s">
        <v>20</v>
      </c>
      <c r="N87" s="93" t="s">
        <v>42</v>
      </c>
      <c r="O87" s="93" t="s">
        <v>105</v>
      </c>
      <c r="P87" s="93" t="s">
        <v>106</v>
      </c>
      <c r="Q87" s="93" t="s">
        <v>107</v>
      </c>
      <c r="R87" s="93" t="s">
        <v>108</v>
      </c>
      <c r="S87" s="93" t="s">
        <v>109</v>
      </c>
      <c r="T87" s="94" t="s">
        <v>110</v>
      </c>
      <c r="U87" s="173"/>
      <c r="V87" s="173"/>
      <c r="W87" s="173"/>
      <c r="X87" s="173"/>
      <c r="Y87" s="173"/>
      <c r="Z87" s="173"/>
      <c r="AA87" s="173"/>
      <c r="AB87" s="173"/>
      <c r="AC87" s="173"/>
      <c r="AD87" s="173"/>
      <c r="AE87" s="173"/>
    </row>
    <row r="88" s="2" customFormat="1" ht="22.8" customHeight="1">
      <c r="A88" s="38"/>
      <c r="B88" s="39"/>
      <c r="C88" s="99" t="s">
        <v>111</v>
      </c>
      <c r="D88" s="40"/>
      <c r="E88" s="40"/>
      <c r="F88" s="40"/>
      <c r="G88" s="40"/>
      <c r="H88" s="40"/>
      <c r="I88" s="40"/>
      <c r="J88" s="179">
        <f>BK88</f>
        <v>0</v>
      </c>
      <c r="K88" s="40"/>
      <c r="L88" s="44"/>
      <c r="M88" s="95"/>
      <c r="N88" s="180"/>
      <c r="O88" s="96"/>
      <c r="P88" s="181">
        <f>P89</f>
        <v>0</v>
      </c>
      <c r="Q88" s="96"/>
      <c r="R88" s="181">
        <f>R89</f>
        <v>810.97375856065003</v>
      </c>
      <c r="S88" s="96"/>
      <c r="T88" s="182">
        <f>T89</f>
        <v>14.587499999999999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71</v>
      </c>
      <c r="AU88" s="17" t="s">
        <v>89</v>
      </c>
      <c r="BK88" s="183">
        <f>BK89</f>
        <v>0</v>
      </c>
    </row>
    <row r="89" s="12" customFormat="1" ht="25.92" customHeight="1">
      <c r="A89" s="12"/>
      <c r="B89" s="184"/>
      <c r="C89" s="185"/>
      <c r="D89" s="186" t="s">
        <v>71</v>
      </c>
      <c r="E89" s="187" t="s">
        <v>112</v>
      </c>
      <c r="F89" s="187" t="s">
        <v>113</v>
      </c>
      <c r="G89" s="185"/>
      <c r="H89" s="185"/>
      <c r="I89" s="188"/>
      <c r="J89" s="189">
        <f>BK89</f>
        <v>0</v>
      </c>
      <c r="K89" s="185"/>
      <c r="L89" s="190"/>
      <c r="M89" s="191"/>
      <c r="N89" s="192"/>
      <c r="O89" s="192"/>
      <c r="P89" s="193">
        <f>P90+P251+P260+P295+P305+P345+P349+P359</f>
        <v>0</v>
      </c>
      <c r="Q89" s="192"/>
      <c r="R89" s="193">
        <f>R90+R251+R260+R295+R305+R345+R349+R359</f>
        <v>810.97375856065003</v>
      </c>
      <c r="S89" s="192"/>
      <c r="T89" s="194">
        <f>T90+T251+T260+T295+T305+T345+T349+T359</f>
        <v>14.587499999999999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5" t="s">
        <v>80</v>
      </c>
      <c r="AT89" s="196" t="s">
        <v>71</v>
      </c>
      <c r="AU89" s="196" t="s">
        <v>72</v>
      </c>
      <c r="AY89" s="195" t="s">
        <v>114</v>
      </c>
      <c r="BK89" s="197">
        <f>BK90+BK251+BK260+BK295+BK305+BK345+BK349+BK359</f>
        <v>0</v>
      </c>
    </row>
    <row r="90" s="12" customFormat="1" ht="22.8" customHeight="1">
      <c r="A90" s="12"/>
      <c r="B90" s="184"/>
      <c r="C90" s="185"/>
      <c r="D90" s="186" t="s">
        <v>71</v>
      </c>
      <c r="E90" s="198" t="s">
        <v>80</v>
      </c>
      <c r="F90" s="198" t="s">
        <v>115</v>
      </c>
      <c r="G90" s="185"/>
      <c r="H90" s="185"/>
      <c r="I90" s="188"/>
      <c r="J90" s="199">
        <f>BK90</f>
        <v>0</v>
      </c>
      <c r="K90" s="185"/>
      <c r="L90" s="190"/>
      <c r="M90" s="191"/>
      <c r="N90" s="192"/>
      <c r="O90" s="192"/>
      <c r="P90" s="193">
        <f>SUM(P91:P250)</f>
        <v>0</v>
      </c>
      <c r="Q90" s="192"/>
      <c r="R90" s="193">
        <f>SUM(R91:R250)</f>
        <v>734.26353847580003</v>
      </c>
      <c r="S90" s="192"/>
      <c r="T90" s="194">
        <f>SUM(T91:T250)</f>
        <v>14.587499999999999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5" t="s">
        <v>80</v>
      </c>
      <c r="AT90" s="196" t="s">
        <v>71</v>
      </c>
      <c r="AU90" s="196" t="s">
        <v>80</v>
      </c>
      <c r="AY90" s="195" t="s">
        <v>114</v>
      </c>
      <c r="BK90" s="197">
        <f>SUM(BK91:BK250)</f>
        <v>0</v>
      </c>
    </row>
    <row r="91" s="2" customFormat="1" ht="37.8" customHeight="1">
      <c r="A91" s="38"/>
      <c r="B91" s="39"/>
      <c r="C91" s="200" t="s">
        <v>80</v>
      </c>
      <c r="D91" s="200" t="s">
        <v>116</v>
      </c>
      <c r="E91" s="201" t="s">
        <v>117</v>
      </c>
      <c r="F91" s="202" t="s">
        <v>118</v>
      </c>
      <c r="G91" s="203" t="s">
        <v>119</v>
      </c>
      <c r="H91" s="204">
        <v>15</v>
      </c>
      <c r="I91" s="205"/>
      <c r="J91" s="204">
        <f>ROUND(I91*H91,2)</f>
        <v>0</v>
      </c>
      <c r="K91" s="202" t="s">
        <v>120</v>
      </c>
      <c r="L91" s="44"/>
      <c r="M91" s="206" t="s">
        <v>20</v>
      </c>
      <c r="N91" s="207" t="s">
        <v>43</v>
      </c>
      <c r="O91" s="84"/>
      <c r="P91" s="208">
        <f>O91*H91</f>
        <v>0</v>
      </c>
      <c r="Q91" s="208">
        <v>0</v>
      </c>
      <c r="R91" s="208">
        <f>Q91*H91</f>
        <v>0</v>
      </c>
      <c r="S91" s="208">
        <v>0.32000000000000001</v>
      </c>
      <c r="T91" s="209">
        <f>S91*H91</f>
        <v>4.7999999999999998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0" t="s">
        <v>121</v>
      </c>
      <c r="AT91" s="210" t="s">
        <v>116</v>
      </c>
      <c r="AU91" s="210" t="s">
        <v>82</v>
      </c>
      <c r="AY91" s="17" t="s">
        <v>114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17" t="s">
        <v>80</v>
      </c>
      <c r="BK91" s="211">
        <f>ROUND(I91*H91,2)</f>
        <v>0</v>
      </c>
      <c r="BL91" s="17" t="s">
        <v>121</v>
      </c>
      <c r="BM91" s="210" t="s">
        <v>122</v>
      </c>
    </row>
    <row r="92" s="2" customFormat="1">
      <c r="A92" s="38"/>
      <c r="B92" s="39"/>
      <c r="C92" s="40"/>
      <c r="D92" s="212" t="s">
        <v>123</v>
      </c>
      <c r="E92" s="40"/>
      <c r="F92" s="213" t="s">
        <v>124</v>
      </c>
      <c r="G92" s="40"/>
      <c r="H92" s="40"/>
      <c r="I92" s="214"/>
      <c r="J92" s="40"/>
      <c r="K92" s="40"/>
      <c r="L92" s="44"/>
      <c r="M92" s="215"/>
      <c r="N92" s="216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123</v>
      </c>
      <c r="AU92" s="17" t="s">
        <v>82</v>
      </c>
    </row>
    <row r="93" s="2" customFormat="1">
      <c r="A93" s="38"/>
      <c r="B93" s="39"/>
      <c r="C93" s="40"/>
      <c r="D93" s="217" t="s">
        <v>125</v>
      </c>
      <c r="E93" s="40"/>
      <c r="F93" s="218" t="s">
        <v>126</v>
      </c>
      <c r="G93" s="40"/>
      <c r="H93" s="40"/>
      <c r="I93" s="214"/>
      <c r="J93" s="40"/>
      <c r="K93" s="40"/>
      <c r="L93" s="44"/>
      <c r="M93" s="215"/>
      <c r="N93" s="216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125</v>
      </c>
      <c r="AU93" s="17" t="s">
        <v>82</v>
      </c>
    </row>
    <row r="94" s="13" customFormat="1">
      <c r="A94" s="13"/>
      <c r="B94" s="219"/>
      <c r="C94" s="220"/>
      <c r="D94" s="217" t="s">
        <v>127</v>
      </c>
      <c r="E94" s="221" t="s">
        <v>20</v>
      </c>
      <c r="F94" s="222" t="s">
        <v>128</v>
      </c>
      <c r="G94" s="220"/>
      <c r="H94" s="223">
        <v>15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127</v>
      </c>
      <c r="AU94" s="229" t="s">
        <v>82</v>
      </c>
      <c r="AV94" s="13" t="s">
        <v>82</v>
      </c>
      <c r="AW94" s="13" t="s">
        <v>33</v>
      </c>
      <c r="AX94" s="13" t="s">
        <v>80</v>
      </c>
      <c r="AY94" s="229" t="s">
        <v>114</v>
      </c>
    </row>
    <row r="95" s="2" customFormat="1" ht="37.8" customHeight="1">
      <c r="A95" s="38"/>
      <c r="B95" s="39"/>
      <c r="C95" s="200" t="s">
        <v>82</v>
      </c>
      <c r="D95" s="200" t="s">
        <v>116</v>
      </c>
      <c r="E95" s="201" t="s">
        <v>129</v>
      </c>
      <c r="F95" s="202" t="s">
        <v>130</v>
      </c>
      <c r="G95" s="203" t="s">
        <v>119</v>
      </c>
      <c r="H95" s="204">
        <v>15</v>
      </c>
      <c r="I95" s="205"/>
      <c r="J95" s="204">
        <f>ROUND(I95*H95,2)</f>
        <v>0</v>
      </c>
      <c r="K95" s="202" t="s">
        <v>120</v>
      </c>
      <c r="L95" s="44"/>
      <c r="M95" s="206" t="s">
        <v>20</v>
      </c>
      <c r="N95" s="207" t="s">
        <v>43</v>
      </c>
      <c r="O95" s="84"/>
      <c r="P95" s="208">
        <f>O95*H95</f>
        <v>0</v>
      </c>
      <c r="Q95" s="208">
        <v>0</v>
      </c>
      <c r="R95" s="208">
        <f>Q95*H95</f>
        <v>0</v>
      </c>
      <c r="S95" s="208">
        <v>0.29999999999999999</v>
      </c>
      <c r="T95" s="209">
        <f>S95*H95</f>
        <v>4.5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0" t="s">
        <v>121</v>
      </c>
      <c r="AT95" s="210" t="s">
        <v>116</v>
      </c>
      <c r="AU95" s="210" t="s">
        <v>82</v>
      </c>
      <c r="AY95" s="17" t="s">
        <v>114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7" t="s">
        <v>80</v>
      </c>
      <c r="BK95" s="211">
        <f>ROUND(I95*H95,2)</f>
        <v>0</v>
      </c>
      <c r="BL95" s="17" t="s">
        <v>121</v>
      </c>
      <c r="BM95" s="210" t="s">
        <v>131</v>
      </c>
    </row>
    <row r="96" s="2" customFormat="1">
      <c r="A96" s="38"/>
      <c r="B96" s="39"/>
      <c r="C96" s="40"/>
      <c r="D96" s="212" t="s">
        <v>123</v>
      </c>
      <c r="E96" s="40"/>
      <c r="F96" s="213" t="s">
        <v>132</v>
      </c>
      <c r="G96" s="40"/>
      <c r="H96" s="40"/>
      <c r="I96" s="214"/>
      <c r="J96" s="40"/>
      <c r="K96" s="40"/>
      <c r="L96" s="44"/>
      <c r="M96" s="215"/>
      <c r="N96" s="216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123</v>
      </c>
      <c r="AU96" s="17" t="s">
        <v>82</v>
      </c>
    </row>
    <row r="97" s="2" customFormat="1">
      <c r="A97" s="38"/>
      <c r="B97" s="39"/>
      <c r="C97" s="40"/>
      <c r="D97" s="217" t="s">
        <v>125</v>
      </c>
      <c r="E97" s="40"/>
      <c r="F97" s="218" t="s">
        <v>126</v>
      </c>
      <c r="G97" s="40"/>
      <c r="H97" s="40"/>
      <c r="I97" s="214"/>
      <c r="J97" s="40"/>
      <c r="K97" s="40"/>
      <c r="L97" s="44"/>
      <c r="M97" s="215"/>
      <c r="N97" s="216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125</v>
      </c>
      <c r="AU97" s="17" t="s">
        <v>82</v>
      </c>
    </row>
    <row r="98" s="2" customFormat="1" ht="37.8" customHeight="1">
      <c r="A98" s="38"/>
      <c r="B98" s="39"/>
      <c r="C98" s="200" t="s">
        <v>133</v>
      </c>
      <c r="D98" s="200" t="s">
        <v>116</v>
      </c>
      <c r="E98" s="201" t="s">
        <v>134</v>
      </c>
      <c r="F98" s="202" t="s">
        <v>135</v>
      </c>
      <c r="G98" s="203" t="s">
        <v>119</v>
      </c>
      <c r="H98" s="204">
        <v>15</v>
      </c>
      <c r="I98" s="205"/>
      <c r="J98" s="204">
        <f>ROUND(I98*H98,2)</f>
        <v>0</v>
      </c>
      <c r="K98" s="202" t="s">
        <v>120</v>
      </c>
      <c r="L98" s="44"/>
      <c r="M98" s="206" t="s">
        <v>20</v>
      </c>
      <c r="N98" s="207" t="s">
        <v>43</v>
      </c>
      <c r="O98" s="84"/>
      <c r="P98" s="208">
        <f>O98*H98</f>
        <v>0</v>
      </c>
      <c r="Q98" s="208">
        <v>0</v>
      </c>
      <c r="R98" s="208">
        <f>Q98*H98</f>
        <v>0</v>
      </c>
      <c r="S98" s="208">
        <v>0.28999999999999998</v>
      </c>
      <c r="T98" s="209">
        <f>S98*H98</f>
        <v>4.3499999999999996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0" t="s">
        <v>121</v>
      </c>
      <c r="AT98" s="210" t="s">
        <v>116</v>
      </c>
      <c r="AU98" s="210" t="s">
        <v>82</v>
      </c>
      <c r="AY98" s="17" t="s">
        <v>114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7" t="s">
        <v>80</v>
      </c>
      <c r="BK98" s="211">
        <f>ROUND(I98*H98,2)</f>
        <v>0</v>
      </c>
      <c r="BL98" s="17" t="s">
        <v>121</v>
      </c>
      <c r="BM98" s="210" t="s">
        <v>136</v>
      </c>
    </row>
    <row r="99" s="2" customFormat="1">
      <c r="A99" s="38"/>
      <c r="B99" s="39"/>
      <c r="C99" s="40"/>
      <c r="D99" s="212" t="s">
        <v>123</v>
      </c>
      <c r="E99" s="40"/>
      <c r="F99" s="213" t="s">
        <v>137</v>
      </c>
      <c r="G99" s="40"/>
      <c r="H99" s="40"/>
      <c r="I99" s="214"/>
      <c r="J99" s="40"/>
      <c r="K99" s="40"/>
      <c r="L99" s="44"/>
      <c r="M99" s="215"/>
      <c r="N99" s="216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123</v>
      </c>
      <c r="AU99" s="17" t="s">
        <v>82</v>
      </c>
    </row>
    <row r="100" s="2" customFormat="1">
      <c r="A100" s="38"/>
      <c r="B100" s="39"/>
      <c r="C100" s="40"/>
      <c r="D100" s="217" t="s">
        <v>125</v>
      </c>
      <c r="E100" s="40"/>
      <c r="F100" s="218" t="s">
        <v>126</v>
      </c>
      <c r="G100" s="40"/>
      <c r="H100" s="40"/>
      <c r="I100" s="214"/>
      <c r="J100" s="40"/>
      <c r="K100" s="40"/>
      <c r="L100" s="44"/>
      <c r="M100" s="215"/>
      <c r="N100" s="216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125</v>
      </c>
      <c r="AU100" s="17" t="s">
        <v>82</v>
      </c>
    </row>
    <row r="101" s="2" customFormat="1" ht="33" customHeight="1">
      <c r="A101" s="38"/>
      <c r="B101" s="39"/>
      <c r="C101" s="200" t="s">
        <v>121</v>
      </c>
      <c r="D101" s="200" t="s">
        <v>116</v>
      </c>
      <c r="E101" s="201" t="s">
        <v>138</v>
      </c>
      <c r="F101" s="202" t="s">
        <v>139</v>
      </c>
      <c r="G101" s="203" t="s">
        <v>119</v>
      </c>
      <c r="H101" s="204">
        <v>1.5</v>
      </c>
      <c r="I101" s="205"/>
      <c r="J101" s="204">
        <f>ROUND(I101*H101,2)</f>
        <v>0</v>
      </c>
      <c r="K101" s="202" t="s">
        <v>120</v>
      </c>
      <c r="L101" s="44"/>
      <c r="M101" s="206" t="s">
        <v>20</v>
      </c>
      <c r="N101" s="207" t="s">
        <v>43</v>
      </c>
      <c r="O101" s="84"/>
      <c r="P101" s="208">
        <f>O101*H101</f>
        <v>0</v>
      </c>
      <c r="Q101" s="208">
        <v>0</v>
      </c>
      <c r="R101" s="208">
        <f>Q101*H101</f>
        <v>0</v>
      </c>
      <c r="S101" s="208">
        <v>0.625</v>
      </c>
      <c r="T101" s="209">
        <f>S101*H101</f>
        <v>0.9375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0" t="s">
        <v>121</v>
      </c>
      <c r="AT101" s="210" t="s">
        <v>116</v>
      </c>
      <c r="AU101" s="210" t="s">
        <v>82</v>
      </c>
      <c r="AY101" s="17" t="s">
        <v>114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7" t="s">
        <v>80</v>
      </c>
      <c r="BK101" s="211">
        <f>ROUND(I101*H101,2)</f>
        <v>0</v>
      </c>
      <c r="BL101" s="17" t="s">
        <v>121</v>
      </c>
      <c r="BM101" s="210" t="s">
        <v>140</v>
      </c>
    </row>
    <row r="102" s="2" customFormat="1">
      <c r="A102" s="38"/>
      <c r="B102" s="39"/>
      <c r="C102" s="40"/>
      <c r="D102" s="212" t="s">
        <v>123</v>
      </c>
      <c r="E102" s="40"/>
      <c r="F102" s="213" t="s">
        <v>141</v>
      </c>
      <c r="G102" s="40"/>
      <c r="H102" s="40"/>
      <c r="I102" s="214"/>
      <c r="J102" s="40"/>
      <c r="K102" s="40"/>
      <c r="L102" s="44"/>
      <c r="M102" s="215"/>
      <c r="N102" s="216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123</v>
      </c>
      <c r="AU102" s="17" t="s">
        <v>82</v>
      </c>
    </row>
    <row r="103" s="2" customFormat="1">
      <c r="A103" s="38"/>
      <c r="B103" s="39"/>
      <c r="C103" s="40"/>
      <c r="D103" s="217" t="s">
        <v>125</v>
      </c>
      <c r="E103" s="40"/>
      <c r="F103" s="218" t="s">
        <v>126</v>
      </c>
      <c r="G103" s="40"/>
      <c r="H103" s="40"/>
      <c r="I103" s="214"/>
      <c r="J103" s="40"/>
      <c r="K103" s="40"/>
      <c r="L103" s="44"/>
      <c r="M103" s="215"/>
      <c r="N103" s="216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125</v>
      </c>
      <c r="AU103" s="17" t="s">
        <v>82</v>
      </c>
    </row>
    <row r="104" s="13" customFormat="1">
      <c r="A104" s="13"/>
      <c r="B104" s="219"/>
      <c r="C104" s="220"/>
      <c r="D104" s="217" t="s">
        <v>127</v>
      </c>
      <c r="E104" s="221" t="s">
        <v>20</v>
      </c>
      <c r="F104" s="222" t="s">
        <v>142</v>
      </c>
      <c r="G104" s="220"/>
      <c r="H104" s="223">
        <v>1.5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9" t="s">
        <v>127</v>
      </c>
      <c r="AU104" s="229" t="s">
        <v>82</v>
      </c>
      <c r="AV104" s="13" t="s">
        <v>82</v>
      </c>
      <c r="AW104" s="13" t="s">
        <v>33</v>
      </c>
      <c r="AX104" s="13" t="s">
        <v>80</v>
      </c>
      <c r="AY104" s="229" t="s">
        <v>114</v>
      </c>
    </row>
    <row r="105" s="2" customFormat="1" ht="16.5" customHeight="1">
      <c r="A105" s="38"/>
      <c r="B105" s="39"/>
      <c r="C105" s="200" t="s">
        <v>143</v>
      </c>
      <c r="D105" s="200" t="s">
        <v>116</v>
      </c>
      <c r="E105" s="201" t="s">
        <v>144</v>
      </c>
      <c r="F105" s="202" t="s">
        <v>145</v>
      </c>
      <c r="G105" s="203" t="s">
        <v>146</v>
      </c>
      <c r="H105" s="204">
        <v>50</v>
      </c>
      <c r="I105" s="205"/>
      <c r="J105" s="204">
        <f>ROUND(I105*H105,2)</f>
        <v>0</v>
      </c>
      <c r="K105" s="202" t="s">
        <v>120</v>
      </c>
      <c r="L105" s="44"/>
      <c r="M105" s="206" t="s">
        <v>20</v>
      </c>
      <c r="N105" s="207" t="s">
        <v>43</v>
      </c>
      <c r="O105" s="84"/>
      <c r="P105" s="208">
        <f>O105*H105</f>
        <v>0</v>
      </c>
      <c r="Q105" s="208">
        <v>3.2634E-05</v>
      </c>
      <c r="R105" s="208">
        <f>Q105*H105</f>
        <v>0.0016317</v>
      </c>
      <c r="S105" s="208">
        <v>0</v>
      </c>
      <c r="T105" s="20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0" t="s">
        <v>121</v>
      </c>
      <c r="AT105" s="210" t="s">
        <v>116</v>
      </c>
      <c r="AU105" s="210" t="s">
        <v>82</v>
      </c>
      <c r="AY105" s="17" t="s">
        <v>114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7" t="s">
        <v>80</v>
      </c>
      <c r="BK105" s="211">
        <f>ROUND(I105*H105,2)</f>
        <v>0</v>
      </c>
      <c r="BL105" s="17" t="s">
        <v>121</v>
      </c>
      <c r="BM105" s="210" t="s">
        <v>147</v>
      </c>
    </row>
    <row r="106" s="2" customFormat="1">
      <c r="A106" s="38"/>
      <c r="B106" s="39"/>
      <c r="C106" s="40"/>
      <c r="D106" s="212" t="s">
        <v>123</v>
      </c>
      <c r="E106" s="40"/>
      <c r="F106" s="213" t="s">
        <v>148</v>
      </c>
      <c r="G106" s="40"/>
      <c r="H106" s="40"/>
      <c r="I106" s="214"/>
      <c r="J106" s="40"/>
      <c r="K106" s="40"/>
      <c r="L106" s="44"/>
      <c r="M106" s="215"/>
      <c r="N106" s="216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123</v>
      </c>
      <c r="AU106" s="17" t="s">
        <v>82</v>
      </c>
    </row>
    <row r="107" s="2" customFormat="1">
      <c r="A107" s="38"/>
      <c r="B107" s="39"/>
      <c r="C107" s="40"/>
      <c r="D107" s="217" t="s">
        <v>125</v>
      </c>
      <c r="E107" s="40"/>
      <c r="F107" s="218" t="s">
        <v>149</v>
      </c>
      <c r="G107" s="40"/>
      <c r="H107" s="40"/>
      <c r="I107" s="214"/>
      <c r="J107" s="40"/>
      <c r="K107" s="40"/>
      <c r="L107" s="44"/>
      <c r="M107" s="215"/>
      <c r="N107" s="216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125</v>
      </c>
      <c r="AU107" s="17" t="s">
        <v>82</v>
      </c>
    </row>
    <row r="108" s="2" customFormat="1" ht="24.15" customHeight="1">
      <c r="A108" s="38"/>
      <c r="B108" s="39"/>
      <c r="C108" s="200" t="s">
        <v>150</v>
      </c>
      <c r="D108" s="200" t="s">
        <v>116</v>
      </c>
      <c r="E108" s="201" t="s">
        <v>151</v>
      </c>
      <c r="F108" s="202" t="s">
        <v>152</v>
      </c>
      <c r="G108" s="203" t="s">
        <v>153</v>
      </c>
      <c r="H108" s="204">
        <v>10</v>
      </c>
      <c r="I108" s="205"/>
      <c r="J108" s="204">
        <f>ROUND(I108*H108,2)</f>
        <v>0</v>
      </c>
      <c r="K108" s="202" t="s">
        <v>120</v>
      </c>
      <c r="L108" s="44"/>
      <c r="M108" s="206" t="s">
        <v>20</v>
      </c>
      <c r="N108" s="207" t="s">
        <v>43</v>
      </c>
      <c r="O108" s="84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0" t="s">
        <v>121</v>
      </c>
      <c r="AT108" s="210" t="s">
        <v>116</v>
      </c>
      <c r="AU108" s="210" t="s">
        <v>82</v>
      </c>
      <c r="AY108" s="17" t="s">
        <v>114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7" t="s">
        <v>80</v>
      </c>
      <c r="BK108" s="211">
        <f>ROUND(I108*H108,2)</f>
        <v>0</v>
      </c>
      <c r="BL108" s="17" t="s">
        <v>121</v>
      </c>
      <c r="BM108" s="210" t="s">
        <v>154</v>
      </c>
    </row>
    <row r="109" s="2" customFormat="1">
      <c r="A109" s="38"/>
      <c r="B109" s="39"/>
      <c r="C109" s="40"/>
      <c r="D109" s="212" t="s">
        <v>123</v>
      </c>
      <c r="E109" s="40"/>
      <c r="F109" s="213" t="s">
        <v>155</v>
      </c>
      <c r="G109" s="40"/>
      <c r="H109" s="40"/>
      <c r="I109" s="214"/>
      <c r="J109" s="40"/>
      <c r="K109" s="40"/>
      <c r="L109" s="44"/>
      <c r="M109" s="215"/>
      <c r="N109" s="216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123</v>
      </c>
      <c r="AU109" s="17" t="s">
        <v>82</v>
      </c>
    </row>
    <row r="110" s="2" customFormat="1">
      <c r="A110" s="38"/>
      <c r="B110" s="39"/>
      <c r="C110" s="40"/>
      <c r="D110" s="217" t="s">
        <v>125</v>
      </c>
      <c r="E110" s="40"/>
      <c r="F110" s="218" t="s">
        <v>149</v>
      </c>
      <c r="G110" s="40"/>
      <c r="H110" s="40"/>
      <c r="I110" s="214"/>
      <c r="J110" s="40"/>
      <c r="K110" s="40"/>
      <c r="L110" s="44"/>
      <c r="M110" s="215"/>
      <c r="N110" s="216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125</v>
      </c>
      <c r="AU110" s="17" t="s">
        <v>82</v>
      </c>
    </row>
    <row r="111" s="2" customFormat="1" ht="49.05" customHeight="1">
      <c r="A111" s="38"/>
      <c r="B111" s="39"/>
      <c r="C111" s="200" t="s">
        <v>156</v>
      </c>
      <c r="D111" s="200" t="s">
        <v>116</v>
      </c>
      <c r="E111" s="201" t="s">
        <v>157</v>
      </c>
      <c r="F111" s="202" t="s">
        <v>158</v>
      </c>
      <c r="G111" s="203" t="s">
        <v>159</v>
      </c>
      <c r="H111" s="204">
        <v>7.7000000000000002</v>
      </c>
      <c r="I111" s="205"/>
      <c r="J111" s="204">
        <f>ROUND(I111*H111,2)</f>
        <v>0</v>
      </c>
      <c r="K111" s="202" t="s">
        <v>120</v>
      </c>
      <c r="L111" s="44"/>
      <c r="M111" s="206" t="s">
        <v>20</v>
      </c>
      <c r="N111" s="207" t="s">
        <v>43</v>
      </c>
      <c r="O111" s="84"/>
      <c r="P111" s="208">
        <f>O111*H111</f>
        <v>0</v>
      </c>
      <c r="Q111" s="208">
        <v>0.036904300000000001</v>
      </c>
      <c r="R111" s="208">
        <f>Q111*H111</f>
        <v>0.28416311</v>
      </c>
      <c r="S111" s="208">
        <v>0</v>
      </c>
      <c r="T111" s="209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0" t="s">
        <v>121</v>
      </c>
      <c r="AT111" s="210" t="s">
        <v>116</v>
      </c>
      <c r="AU111" s="210" t="s">
        <v>82</v>
      </c>
      <c r="AY111" s="17" t="s">
        <v>114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7" t="s">
        <v>80</v>
      </c>
      <c r="BK111" s="211">
        <f>ROUND(I111*H111,2)</f>
        <v>0</v>
      </c>
      <c r="BL111" s="17" t="s">
        <v>121</v>
      </c>
      <c r="BM111" s="210" t="s">
        <v>160</v>
      </c>
    </row>
    <row r="112" s="2" customFormat="1">
      <c r="A112" s="38"/>
      <c r="B112" s="39"/>
      <c r="C112" s="40"/>
      <c r="D112" s="212" t="s">
        <v>123</v>
      </c>
      <c r="E112" s="40"/>
      <c r="F112" s="213" t="s">
        <v>161</v>
      </c>
      <c r="G112" s="40"/>
      <c r="H112" s="40"/>
      <c r="I112" s="214"/>
      <c r="J112" s="40"/>
      <c r="K112" s="40"/>
      <c r="L112" s="44"/>
      <c r="M112" s="215"/>
      <c r="N112" s="216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123</v>
      </c>
      <c r="AU112" s="17" t="s">
        <v>82</v>
      </c>
    </row>
    <row r="113" s="2" customFormat="1">
      <c r="A113" s="38"/>
      <c r="B113" s="39"/>
      <c r="C113" s="40"/>
      <c r="D113" s="217" t="s">
        <v>125</v>
      </c>
      <c r="E113" s="40"/>
      <c r="F113" s="218" t="s">
        <v>162</v>
      </c>
      <c r="G113" s="40"/>
      <c r="H113" s="40"/>
      <c r="I113" s="214"/>
      <c r="J113" s="40"/>
      <c r="K113" s="40"/>
      <c r="L113" s="44"/>
      <c r="M113" s="215"/>
      <c r="N113" s="216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125</v>
      </c>
      <c r="AU113" s="17" t="s">
        <v>82</v>
      </c>
    </row>
    <row r="114" s="13" customFormat="1">
      <c r="A114" s="13"/>
      <c r="B114" s="219"/>
      <c r="C114" s="220"/>
      <c r="D114" s="217" t="s">
        <v>127</v>
      </c>
      <c r="E114" s="221" t="s">
        <v>20</v>
      </c>
      <c r="F114" s="222" t="s">
        <v>163</v>
      </c>
      <c r="G114" s="220"/>
      <c r="H114" s="223">
        <v>4.4000000000000004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9" t="s">
        <v>127</v>
      </c>
      <c r="AU114" s="229" t="s">
        <v>82</v>
      </c>
      <c r="AV114" s="13" t="s">
        <v>82</v>
      </c>
      <c r="AW114" s="13" t="s">
        <v>33</v>
      </c>
      <c r="AX114" s="13" t="s">
        <v>72</v>
      </c>
      <c r="AY114" s="229" t="s">
        <v>114</v>
      </c>
    </row>
    <row r="115" s="13" customFormat="1">
      <c r="A115" s="13"/>
      <c r="B115" s="219"/>
      <c r="C115" s="220"/>
      <c r="D115" s="217" t="s">
        <v>127</v>
      </c>
      <c r="E115" s="221" t="s">
        <v>20</v>
      </c>
      <c r="F115" s="222" t="s">
        <v>164</v>
      </c>
      <c r="G115" s="220"/>
      <c r="H115" s="223">
        <v>3.2999999999999998</v>
      </c>
      <c r="I115" s="224"/>
      <c r="J115" s="220"/>
      <c r="K115" s="220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127</v>
      </c>
      <c r="AU115" s="229" t="s">
        <v>82</v>
      </c>
      <c r="AV115" s="13" t="s">
        <v>82</v>
      </c>
      <c r="AW115" s="13" t="s">
        <v>33</v>
      </c>
      <c r="AX115" s="13" t="s">
        <v>72</v>
      </c>
      <c r="AY115" s="229" t="s">
        <v>114</v>
      </c>
    </row>
    <row r="116" s="14" customFormat="1">
      <c r="A116" s="14"/>
      <c r="B116" s="230"/>
      <c r="C116" s="231"/>
      <c r="D116" s="217" t="s">
        <v>127</v>
      </c>
      <c r="E116" s="232" t="s">
        <v>20</v>
      </c>
      <c r="F116" s="233" t="s">
        <v>165</v>
      </c>
      <c r="G116" s="231"/>
      <c r="H116" s="234">
        <v>7.7000000000000002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127</v>
      </c>
      <c r="AU116" s="240" t="s">
        <v>82</v>
      </c>
      <c r="AV116" s="14" t="s">
        <v>121</v>
      </c>
      <c r="AW116" s="14" t="s">
        <v>33</v>
      </c>
      <c r="AX116" s="14" t="s">
        <v>80</v>
      </c>
      <c r="AY116" s="240" t="s">
        <v>114</v>
      </c>
    </row>
    <row r="117" s="2" customFormat="1" ht="49.05" customHeight="1">
      <c r="A117" s="38"/>
      <c r="B117" s="39"/>
      <c r="C117" s="200" t="s">
        <v>166</v>
      </c>
      <c r="D117" s="200" t="s">
        <v>116</v>
      </c>
      <c r="E117" s="201" t="s">
        <v>167</v>
      </c>
      <c r="F117" s="202" t="s">
        <v>168</v>
      </c>
      <c r="G117" s="203" t="s">
        <v>159</v>
      </c>
      <c r="H117" s="204">
        <v>5.5</v>
      </c>
      <c r="I117" s="205"/>
      <c r="J117" s="204">
        <f>ROUND(I117*H117,2)</f>
        <v>0</v>
      </c>
      <c r="K117" s="202" t="s">
        <v>120</v>
      </c>
      <c r="L117" s="44"/>
      <c r="M117" s="206" t="s">
        <v>20</v>
      </c>
      <c r="N117" s="207" t="s">
        <v>43</v>
      </c>
      <c r="O117" s="84"/>
      <c r="P117" s="208">
        <f>O117*H117</f>
        <v>0</v>
      </c>
      <c r="Q117" s="208">
        <v>0.036904300000000001</v>
      </c>
      <c r="R117" s="208">
        <f>Q117*H117</f>
        <v>0.20297365000000001</v>
      </c>
      <c r="S117" s="208">
        <v>0</v>
      </c>
      <c r="T117" s="209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0" t="s">
        <v>121</v>
      </c>
      <c r="AT117" s="210" t="s">
        <v>116</v>
      </c>
      <c r="AU117" s="210" t="s">
        <v>82</v>
      </c>
      <c r="AY117" s="17" t="s">
        <v>114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7" t="s">
        <v>80</v>
      </c>
      <c r="BK117" s="211">
        <f>ROUND(I117*H117,2)</f>
        <v>0</v>
      </c>
      <c r="BL117" s="17" t="s">
        <v>121</v>
      </c>
      <c r="BM117" s="210" t="s">
        <v>169</v>
      </c>
    </row>
    <row r="118" s="2" customFormat="1">
      <c r="A118" s="38"/>
      <c r="B118" s="39"/>
      <c r="C118" s="40"/>
      <c r="D118" s="212" t="s">
        <v>123</v>
      </c>
      <c r="E118" s="40"/>
      <c r="F118" s="213" t="s">
        <v>170</v>
      </c>
      <c r="G118" s="40"/>
      <c r="H118" s="40"/>
      <c r="I118" s="214"/>
      <c r="J118" s="40"/>
      <c r="K118" s="40"/>
      <c r="L118" s="44"/>
      <c r="M118" s="215"/>
      <c r="N118" s="216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123</v>
      </c>
      <c r="AU118" s="17" t="s">
        <v>82</v>
      </c>
    </row>
    <row r="119" s="2" customFormat="1">
      <c r="A119" s="38"/>
      <c r="B119" s="39"/>
      <c r="C119" s="40"/>
      <c r="D119" s="217" t="s">
        <v>125</v>
      </c>
      <c r="E119" s="40"/>
      <c r="F119" s="218" t="s">
        <v>162</v>
      </c>
      <c r="G119" s="40"/>
      <c r="H119" s="40"/>
      <c r="I119" s="214"/>
      <c r="J119" s="40"/>
      <c r="K119" s="40"/>
      <c r="L119" s="44"/>
      <c r="M119" s="215"/>
      <c r="N119" s="216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125</v>
      </c>
      <c r="AU119" s="17" t="s">
        <v>82</v>
      </c>
    </row>
    <row r="120" s="13" customFormat="1">
      <c r="A120" s="13"/>
      <c r="B120" s="219"/>
      <c r="C120" s="220"/>
      <c r="D120" s="217" t="s">
        <v>127</v>
      </c>
      <c r="E120" s="221" t="s">
        <v>20</v>
      </c>
      <c r="F120" s="222" t="s">
        <v>171</v>
      </c>
      <c r="G120" s="220"/>
      <c r="H120" s="223">
        <v>5.5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9" t="s">
        <v>127</v>
      </c>
      <c r="AU120" s="229" t="s">
        <v>82</v>
      </c>
      <c r="AV120" s="13" t="s">
        <v>82</v>
      </c>
      <c r="AW120" s="13" t="s">
        <v>33</v>
      </c>
      <c r="AX120" s="13" t="s">
        <v>80</v>
      </c>
      <c r="AY120" s="229" t="s">
        <v>114</v>
      </c>
    </row>
    <row r="121" s="2" customFormat="1" ht="24.15" customHeight="1">
      <c r="A121" s="38"/>
      <c r="B121" s="39"/>
      <c r="C121" s="200" t="s">
        <v>172</v>
      </c>
      <c r="D121" s="200" t="s">
        <v>116</v>
      </c>
      <c r="E121" s="201" t="s">
        <v>173</v>
      </c>
      <c r="F121" s="202" t="s">
        <v>174</v>
      </c>
      <c r="G121" s="203" t="s">
        <v>175</v>
      </c>
      <c r="H121" s="204">
        <v>82.519999999999996</v>
      </c>
      <c r="I121" s="205"/>
      <c r="J121" s="204">
        <f>ROUND(I121*H121,2)</f>
        <v>0</v>
      </c>
      <c r="K121" s="202" t="s">
        <v>120</v>
      </c>
      <c r="L121" s="44"/>
      <c r="M121" s="206" t="s">
        <v>20</v>
      </c>
      <c r="N121" s="207" t="s">
        <v>43</v>
      </c>
      <c r="O121" s="84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0" t="s">
        <v>121</v>
      </c>
      <c r="AT121" s="210" t="s">
        <v>116</v>
      </c>
      <c r="AU121" s="210" t="s">
        <v>82</v>
      </c>
      <c r="AY121" s="17" t="s">
        <v>114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7" t="s">
        <v>80</v>
      </c>
      <c r="BK121" s="211">
        <f>ROUND(I121*H121,2)</f>
        <v>0</v>
      </c>
      <c r="BL121" s="17" t="s">
        <v>121</v>
      </c>
      <c r="BM121" s="210" t="s">
        <v>176</v>
      </c>
    </row>
    <row r="122" s="2" customFormat="1">
      <c r="A122" s="38"/>
      <c r="B122" s="39"/>
      <c r="C122" s="40"/>
      <c r="D122" s="212" t="s">
        <v>123</v>
      </c>
      <c r="E122" s="40"/>
      <c r="F122" s="213" t="s">
        <v>177</v>
      </c>
      <c r="G122" s="40"/>
      <c r="H122" s="40"/>
      <c r="I122" s="214"/>
      <c r="J122" s="40"/>
      <c r="K122" s="40"/>
      <c r="L122" s="44"/>
      <c r="M122" s="215"/>
      <c r="N122" s="216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123</v>
      </c>
      <c r="AU122" s="17" t="s">
        <v>82</v>
      </c>
    </row>
    <row r="123" s="2" customFormat="1">
      <c r="A123" s="38"/>
      <c r="B123" s="39"/>
      <c r="C123" s="40"/>
      <c r="D123" s="217" t="s">
        <v>125</v>
      </c>
      <c r="E123" s="40"/>
      <c r="F123" s="218" t="s">
        <v>162</v>
      </c>
      <c r="G123" s="40"/>
      <c r="H123" s="40"/>
      <c r="I123" s="214"/>
      <c r="J123" s="40"/>
      <c r="K123" s="40"/>
      <c r="L123" s="44"/>
      <c r="M123" s="215"/>
      <c r="N123" s="216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125</v>
      </c>
      <c r="AU123" s="17" t="s">
        <v>82</v>
      </c>
    </row>
    <row r="124" s="13" customFormat="1">
      <c r="A124" s="13"/>
      <c r="B124" s="219"/>
      <c r="C124" s="220"/>
      <c r="D124" s="217" t="s">
        <v>127</v>
      </c>
      <c r="E124" s="221" t="s">
        <v>20</v>
      </c>
      <c r="F124" s="222" t="s">
        <v>178</v>
      </c>
      <c r="G124" s="220"/>
      <c r="H124" s="223">
        <v>82.519999999999996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9" t="s">
        <v>127</v>
      </c>
      <c r="AU124" s="229" t="s">
        <v>82</v>
      </c>
      <c r="AV124" s="13" t="s">
        <v>82</v>
      </c>
      <c r="AW124" s="13" t="s">
        <v>33</v>
      </c>
      <c r="AX124" s="13" t="s">
        <v>80</v>
      </c>
      <c r="AY124" s="229" t="s">
        <v>114</v>
      </c>
    </row>
    <row r="125" s="2" customFormat="1" ht="24.15" customHeight="1">
      <c r="A125" s="38"/>
      <c r="B125" s="39"/>
      <c r="C125" s="200" t="s">
        <v>179</v>
      </c>
      <c r="D125" s="200" t="s">
        <v>116</v>
      </c>
      <c r="E125" s="201" t="s">
        <v>180</v>
      </c>
      <c r="F125" s="202" t="s">
        <v>181</v>
      </c>
      <c r="G125" s="203" t="s">
        <v>175</v>
      </c>
      <c r="H125" s="204">
        <v>365.11000000000001</v>
      </c>
      <c r="I125" s="205"/>
      <c r="J125" s="204">
        <f>ROUND(I125*H125,2)</f>
        <v>0</v>
      </c>
      <c r="K125" s="202" t="s">
        <v>120</v>
      </c>
      <c r="L125" s="44"/>
      <c r="M125" s="206" t="s">
        <v>20</v>
      </c>
      <c r="N125" s="207" t="s">
        <v>43</v>
      </c>
      <c r="O125" s="84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0" t="s">
        <v>121</v>
      </c>
      <c r="AT125" s="210" t="s">
        <v>116</v>
      </c>
      <c r="AU125" s="210" t="s">
        <v>82</v>
      </c>
      <c r="AY125" s="17" t="s">
        <v>114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7" t="s">
        <v>80</v>
      </c>
      <c r="BK125" s="211">
        <f>ROUND(I125*H125,2)</f>
        <v>0</v>
      </c>
      <c r="BL125" s="17" t="s">
        <v>121</v>
      </c>
      <c r="BM125" s="210" t="s">
        <v>182</v>
      </c>
    </row>
    <row r="126" s="2" customFormat="1">
      <c r="A126" s="38"/>
      <c r="B126" s="39"/>
      <c r="C126" s="40"/>
      <c r="D126" s="212" t="s">
        <v>123</v>
      </c>
      <c r="E126" s="40"/>
      <c r="F126" s="213" t="s">
        <v>183</v>
      </c>
      <c r="G126" s="40"/>
      <c r="H126" s="40"/>
      <c r="I126" s="214"/>
      <c r="J126" s="40"/>
      <c r="K126" s="40"/>
      <c r="L126" s="44"/>
      <c r="M126" s="215"/>
      <c r="N126" s="216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123</v>
      </c>
      <c r="AU126" s="17" t="s">
        <v>82</v>
      </c>
    </row>
    <row r="127" s="2" customFormat="1">
      <c r="A127" s="38"/>
      <c r="B127" s="39"/>
      <c r="C127" s="40"/>
      <c r="D127" s="217" t="s">
        <v>125</v>
      </c>
      <c r="E127" s="40"/>
      <c r="F127" s="218" t="s">
        <v>162</v>
      </c>
      <c r="G127" s="40"/>
      <c r="H127" s="40"/>
      <c r="I127" s="214"/>
      <c r="J127" s="40"/>
      <c r="K127" s="40"/>
      <c r="L127" s="44"/>
      <c r="M127" s="215"/>
      <c r="N127" s="216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125</v>
      </c>
      <c r="AU127" s="17" t="s">
        <v>82</v>
      </c>
    </row>
    <row r="128" s="13" customFormat="1">
      <c r="A128" s="13"/>
      <c r="B128" s="219"/>
      <c r="C128" s="220"/>
      <c r="D128" s="217" t="s">
        <v>127</v>
      </c>
      <c r="E128" s="221" t="s">
        <v>20</v>
      </c>
      <c r="F128" s="222" t="s">
        <v>184</v>
      </c>
      <c r="G128" s="220"/>
      <c r="H128" s="223">
        <v>32.909999999999997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9" t="s">
        <v>127</v>
      </c>
      <c r="AU128" s="229" t="s">
        <v>82</v>
      </c>
      <c r="AV128" s="13" t="s">
        <v>82</v>
      </c>
      <c r="AW128" s="13" t="s">
        <v>33</v>
      </c>
      <c r="AX128" s="13" t="s">
        <v>72</v>
      </c>
      <c r="AY128" s="229" t="s">
        <v>114</v>
      </c>
    </row>
    <row r="129" s="13" customFormat="1">
      <c r="A129" s="13"/>
      <c r="B129" s="219"/>
      <c r="C129" s="220"/>
      <c r="D129" s="217" t="s">
        <v>127</v>
      </c>
      <c r="E129" s="221" t="s">
        <v>20</v>
      </c>
      <c r="F129" s="222" t="s">
        <v>185</v>
      </c>
      <c r="G129" s="220"/>
      <c r="H129" s="223">
        <v>36.759999999999998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127</v>
      </c>
      <c r="AU129" s="229" t="s">
        <v>82</v>
      </c>
      <c r="AV129" s="13" t="s">
        <v>82</v>
      </c>
      <c r="AW129" s="13" t="s">
        <v>33</v>
      </c>
      <c r="AX129" s="13" t="s">
        <v>72</v>
      </c>
      <c r="AY129" s="229" t="s">
        <v>114</v>
      </c>
    </row>
    <row r="130" s="13" customFormat="1">
      <c r="A130" s="13"/>
      <c r="B130" s="219"/>
      <c r="C130" s="220"/>
      <c r="D130" s="217" t="s">
        <v>127</v>
      </c>
      <c r="E130" s="221" t="s">
        <v>20</v>
      </c>
      <c r="F130" s="222" t="s">
        <v>186</v>
      </c>
      <c r="G130" s="220"/>
      <c r="H130" s="223">
        <v>33.619999999999997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9" t="s">
        <v>127</v>
      </c>
      <c r="AU130" s="229" t="s">
        <v>82</v>
      </c>
      <c r="AV130" s="13" t="s">
        <v>82</v>
      </c>
      <c r="AW130" s="13" t="s">
        <v>33</v>
      </c>
      <c r="AX130" s="13" t="s">
        <v>72</v>
      </c>
      <c r="AY130" s="229" t="s">
        <v>114</v>
      </c>
    </row>
    <row r="131" s="13" customFormat="1">
      <c r="A131" s="13"/>
      <c r="B131" s="219"/>
      <c r="C131" s="220"/>
      <c r="D131" s="217" t="s">
        <v>127</v>
      </c>
      <c r="E131" s="221" t="s">
        <v>20</v>
      </c>
      <c r="F131" s="222" t="s">
        <v>187</v>
      </c>
      <c r="G131" s="220"/>
      <c r="H131" s="223">
        <v>36.68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9" t="s">
        <v>127</v>
      </c>
      <c r="AU131" s="229" t="s">
        <v>82</v>
      </c>
      <c r="AV131" s="13" t="s">
        <v>82</v>
      </c>
      <c r="AW131" s="13" t="s">
        <v>33</v>
      </c>
      <c r="AX131" s="13" t="s">
        <v>72</v>
      </c>
      <c r="AY131" s="229" t="s">
        <v>114</v>
      </c>
    </row>
    <row r="132" s="13" customFormat="1">
      <c r="A132" s="13"/>
      <c r="B132" s="219"/>
      <c r="C132" s="220"/>
      <c r="D132" s="217" t="s">
        <v>127</v>
      </c>
      <c r="E132" s="221" t="s">
        <v>20</v>
      </c>
      <c r="F132" s="222" t="s">
        <v>188</v>
      </c>
      <c r="G132" s="220"/>
      <c r="H132" s="223">
        <v>19.579999999999998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9" t="s">
        <v>127</v>
      </c>
      <c r="AU132" s="229" t="s">
        <v>82</v>
      </c>
      <c r="AV132" s="13" t="s">
        <v>82</v>
      </c>
      <c r="AW132" s="13" t="s">
        <v>33</v>
      </c>
      <c r="AX132" s="13" t="s">
        <v>72</v>
      </c>
      <c r="AY132" s="229" t="s">
        <v>114</v>
      </c>
    </row>
    <row r="133" s="13" customFormat="1">
      <c r="A133" s="13"/>
      <c r="B133" s="219"/>
      <c r="C133" s="220"/>
      <c r="D133" s="217" t="s">
        <v>127</v>
      </c>
      <c r="E133" s="221" t="s">
        <v>20</v>
      </c>
      <c r="F133" s="222" t="s">
        <v>189</v>
      </c>
      <c r="G133" s="220"/>
      <c r="H133" s="223">
        <v>21.25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127</v>
      </c>
      <c r="AU133" s="229" t="s">
        <v>82</v>
      </c>
      <c r="AV133" s="13" t="s">
        <v>82</v>
      </c>
      <c r="AW133" s="13" t="s">
        <v>33</v>
      </c>
      <c r="AX133" s="13" t="s">
        <v>72</v>
      </c>
      <c r="AY133" s="229" t="s">
        <v>114</v>
      </c>
    </row>
    <row r="134" s="13" customFormat="1">
      <c r="A134" s="13"/>
      <c r="B134" s="219"/>
      <c r="C134" s="220"/>
      <c r="D134" s="217" t="s">
        <v>127</v>
      </c>
      <c r="E134" s="221" t="s">
        <v>20</v>
      </c>
      <c r="F134" s="222" t="s">
        <v>190</v>
      </c>
      <c r="G134" s="220"/>
      <c r="H134" s="223">
        <v>35.93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9" t="s">
        <v>127</v>
      </c>
      <c r="AU134" s="229" t="s">
        <v>82</v>
      </c>
      <c r="AV134" s="13" t="s">
        <v>82</v>
      </c>
      <c r="AW134" s="13" t="s">
        <v>33</v>
      </c>
      <c r="AX134" s="13" t="s">
        <v>72</v>
      </c>
      <c r="AY134" s="229" t="s">
        <v>114</v>
      </c>
    </row>
    <row r="135" s="13" customFormat="1">
      <c r="A135" s="13"/>
      <c r="B135" s="219"/>
      <c r="C135" s="220"/>
      <c r="D135" s="217" t="s">
        <v>127</v>
      </c>
      <c r="E135" s="221" t="s">
        <v>20</v>
      </c>
      <c r="F135" s="222" t="s">
        <v>191</v>
      </c>
      <c r="G135" s="220"/>
      <c r="H135" s="223">
        <v>34.600000000000001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127</v>
      </c>
      <c r="AU135" s="229" t="s">
        <v>82</v>
      </c>
      <c r="AV135" s="13" t="s">
        <v>82</v>
      </c>
      <c r="AW135" s="13" t="s">
        <v>33</v>
      </c>
      <c r="AX135" s="13" t="s">
        <v>72</v>
      </c>
      <c r="AY135" s="229" t="s">
        <v>114</v>
      </c>
    </row>
    <row r="136" s="13" customFormat="1">
      <c r="A136" s="13"/>
      <c r="B136" s="219"/>
      <c r="C136" s="220"/>
      <c r="D136" s="217" t="s">
        <v>127</v>
      </c>
      <c r="E136" s="221" t="s">
        <v>20</v>
      </c>
      <c r="F136" s="222" t="s">
        <v>192</v>
      </c>
      <c r="G136" s="220"/>
      <c r="H136" s="223">
        <v>21.300000000000001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9" t="s">
        <v>127</v>
      </c>
      <c r="AU136" s="229" t="s">
        <v>82</v>
      </c>
      <c r="AV136" s="13" t="s">
        <v>82</v>
      </c>
      <c r="AW136" s="13" t="s">
        <v>33</v>
      </c>
      <c r="AX136" s="13" t="s">
        <v>72</v>
      </c>
      <c r="AY136" s="229" t="s">
        <v>114</v>
      </c>
    </row>
    <row r="137" s="13" customFormat="1">
      <c r="A137" s="13"/>
      <c r="B137" s="219"/>
      <c r="C137" s="220"/>
      <c r="D137" s="217" t="s">
        <v>127</v>
      </c>
      <c r="E137" s="221" t="s">
        <v>20</v>
      </c>
      <c r="F137" s="222" t="s">
        <v>193</v>
      </c>
      <c r="G137" s="220"/>
      <c r="H137" s="223">
        <v>44.740000000000002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9" t="s">
        <v>127</v>
      </c>
      <c r="AU137" s="229" t="s">
        <v>82</v>
      </c>
      <c r="AV137" s="13" t="s">
        <v>82</v>
      </c>
      <c r="AW137" s="13" t="s">
        <v>33</v>
      </c>
      <c r="AX137" s="13" t="s">
        <v>72</v>
      </c>
      <c r="AY137" s="229" t="s">
        <v>114</v>
      </c>
    </row>
    <row r="138" s="13" customFormat="1">
      <c r="A138" s="13"/>
      <c r="B138" s="219"/>
      <c r="C138" s="220"/>
      <c r="D138" s="217" t="s">
        <v>127</v>
      </c>
      <c r="E138" s="221" t="s">
        <v>20</v>
      </c>
      <c r="F138" s="222" t="s">
        <v>194</v>
      </c>
      <c r="G138" s="220"/>
      <c r="H138" s="223">
        <v>27.27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9" t="s">
        <v>127</v>
      </c>
      <c r="AU138" s="229" t="s">
        <v>82</v>
      </c>
      <c r="AV138" s="13" t="s">
        <v>82</v>
      </c>
      <c r="AW138" s="13" t="s">
        <v>33</v>
      </c>
      <c r="AX138" s="13" t="s">
        <v>72</v>
      </c>
      <c r="AY138" s="229" t="s">
        <v>114</v>
      </c>
    </row>
    <row r="139" s="13" customFormat="1">
      <c r="A139" s="13"/>
      <c r="B139" s="219"/>
      <c r="C139" s="220"/>
      <c r="D139" s="217" t="s">
        <v>127</v>
      </c>
      <c r="E139" s="221" t="s">
        <v>20</v>
      </c>
      <c r="F139" s="222" t="s">
        <v>195</v>
      </c>
      <c r="G139" s="220"/>
      <c r="H139" s="223">
        <v>13.560000000000001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127</v>
      </c>
      <c r="AU139" s="229" t="s">
        <v>82</v>
      </c>
      <c r="AV139" s="13" t="s">
        <v>82</v>
      </c>
      <c r="AW139" s="13" t="s">
        <v>33</v>
      </c>
      <c r="AX139" s="13" t="s">
        <v>72</v>
      </c>
      <c r="AY139" s="229" t="s">
        <v>114</v>
      </c>
    </row>
    <row r="140" s="13" customFormat="1">
      <c r="A140" s="13"/>
      <c r="B140" s="219"/>
      <c r="C140" s="220"/>
      <c r="D140" s="217" t="s">
        <v>127</v>
      </c>
      <c r="E140" s="221" t="s">
        <v>20</v>
      </c>
      <c r="F140" s="222" t="s">
        <v>196</v>
      </c>
      <c r="G140" s="220"/>
      <c r="H140" s="223">
        <v>6.9100000000000001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9" t="s">
        <v>127</v>
      </c>
      <c r="AU140" s="229" t="s">
        <v>82</v>
      </c>
      <c r="AV140" s="13" t="s">
        <v>82</v>
      </c>
      <c r="AW140" s="13" t="s">
        <v>33</v>
      </c>
      <c r="AX140" s="13" t="s">
        <v>72</v>
      </c>
      <c r="AY140" s="229" t="s">
        <v>114</v>
      </c>
    </row>
    <row r="141" s="14" customFormat="1">
      <c r="A141" s="14"/>
      <c r="B141" s="230"/>
      <c r="C141" s="231"/>
      <c r="D141" s="217" t="s">
        <v>127</v>
      </c>
      <c r="E141" s="232" t="s">
        <v>20</v>
      </c>
      <c r="F141" s="233" t="s">
        <v>165</v>
      </c>
      <c r="G141" s="231"/>
      <c r="H141" s="234">
        <v>365.11000000000001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0" t="s">
        <v>127</v>
      </c>
      <c r="AU141" s="240" t="s">
        <v>82</v>
      </c>
      <c r="AV141" s="14" t="s">
        <v>121</v>
      </c>
      <c r="AW141" s="14" t="s">
        <v>33</v>
      </c>
      <c r="AX141" s="14" t="s">
        <v>80</v>
      </c>
      <c r="AY141" s="240" t="s">
        <v>114</v>
      </c>
    </row>
    <row r="142" s="2" customFormat="1" ht="16.5" customHeight="1">
      <c r="A142" s="38"/>
      <c r="B142" s="39"/>
      <c r="C142" s="200" t="s">
        <v>197</v>
      </c>
      <c r="D142" s="200" t="s">
        <v>116</v>
      </c>
      <c r="E142" s="201" t="s">
        <v>198</v>
      </c>
      <c r="F142" s="202" t="s">
        <v>199</v>
      </c>
      <c r="G142" s="203" t="s">
        <v>175</v>
      </c>
      <c r="H142" s="204">
        <v>33.149999999999999</v>
      </c>
      <c r="I142" s="205"/>
      <c r="J142" s="204">
        <f>ROUND(I142*H142,2)</f>
        <v>0</v>
      </c>
      <c r="K142" s="202" t="s">
        <v>120</v>
      </c>
      <c r="L142" s="44"/>
      <c r="M142" s="206" t="s">
        <v>20</v>
      </c>
      <c r="N142" s="207" t="s">
        <v>43</v>
      </c>
      <c r="O142" s="84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0" t="s">
        <v>121</v>
      </c>
      <c r="AT142" s="210" t="s">
        <v>116</v>
      </c>
      <c r="AU142" s="210" t="s">
        <v>82</v>
      </c>
      <c r="AY142" s="17" t="s">
        <v>114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7" t="s">
        <v>80</v>
      </c>
      <c r="BK142" s="211">
        <f>ROUND(I142*H142,2)</f>
        <v>0</v>
      </c>
      <c r="BL142" s="17" t="s">
        <v>121</v>
      </c>
      <c r="BM142" s="210" t="s">
        <v>200</v>
      </c>
    </row>
    <row r="143" s="2" customFormat="1">
      <c r="A143" s="38"/>
      <c r="B143" s="39"/>
      <c r="C143" s="40"/>
      <c r="D143" s="212" t="s">
        <v>123</v>
      </c>
      <c r="E143" s="40"/>
      <c r="F143" s="213" t="s">
        <v>201</v>
      </c>
      <c r="G143" s="40"/>
      <c r="H143" s="40"/>
      <c r="I143" s="214"/>
      <c r="J143" s="40"/>
      <c r="K143" s="40"/>
      <c r="L143" s="44"/>
      <c r="M143" s="215"/>
      <c r="N143" s="216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123</v>
      </c>
      <c r="AU143" s="17" t="s">
        <v>82</v>
      </c>
    </row>
    <row r="144" s="2" customFormat="1">
      <c r="A144" s="38"/>
      <c r="B144" s="39"/>
      <c r="C144" s="40"/>
      <c r="D144" s="217" t="s">
        <v>125</v>
      </c>
      <c r="E144" s="40"/>
      <c r="F144" s="218" t="s">
        <v>202</v>
      </c>
      <c r="G144" s="40"/>
      <c r="H144" s="40"/>
      <c r="I144" s="214"/>
      <c r="J144" s="40"/>
      <c r="K144" s="40"/>
      <c r="L144" s="44"/>
      <c r="M144" s="215"/>
      <c r="N144" s="216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125</v>
      </c>
      <c r="AU144" s="17" t="s">
        <v>82</v>
      </c>
    </row>
    <row r="145" s="13" customFormat="1">
      <c r="A145" s="13"/>
      <c r="B145" s="219"/>
      <c r="C145" s="220"/>
      <c r="D145" s="217" t="s">
        <v>127</v>
      </c>
      <c r="E145" s="221" t="s">
        <v>20</v>
      </c>
      <c r="F145" s="222" t="s">
        <v>203</v>
      </c>
      <c r="G145" s="220"/>
      <c r="H145" s="223">
        <v>5.2800000000000002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9" t="s">
        <v>127</v>
      </c>
      <c r="AU145" s="229" t="s">
        <v>82</v>
      </c>
      <c r="AV145" s="13" t="s">
        <v>82</v>
      </c>
      <c r="AW145" s="13" t="s">
        <v>33</v>
      </c>
      <c r="AX145" s="13" t="s">
        <v>72</v>
      </c>
      <c r="AY145" s="229" t="s">
        <v>114</v>
      </c>
    </row>
    <row r="146" s="13" customFormat="1">
      <c r="A146" s="13"/>
      <c r="B146" s="219"/>
      <c r="C146" s="220"/>
      <c r="D146" s="217" t="s">
        <v>127</v>
      </c>
      <c r="E146" s="221" t="s">
        <v>20</v>
      </c>
      <c r="F146" s="222" t="s">
        <v>204</v>
      </c>
      <c r="G146" s="220"/>
      <c r="H146" s="223">
        <v>2.04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9" t="s">
        <v>127</v>
      </c>
      <c r="AU146" s="229" t="s">
        <v>82</v>
      </c>
      <c r="AV146" s="13" t="s">
        <v>82</v>
      </c>
      <c r="AW146" s="13" t="s">
        <v>33</v>
      </c>
      <c r="AX146" s="13" t="s">
        <v>72</v>
      </c>
      <c r="AY146" s="229" t="s">
        <v>114</v>
      </c>
    </row>
    <row r="147" s="13" customFormat="1">
      <c r="A147" s="13"/>
      <c r="B147" s="219"/>
      <c r="C147" s="220"/>
      <c r="D147" s="217" t="s">
        <v>127</v>
      </c>
      <c r="E147" s="221" t="s">
        <v>20</v>
      </c>
      <c r="F147" s="222" t="s">
        <v>205</v>
      </c>
      <c r="G147" s="220"/>
      <c r="H147" s="223">
        <v>2.1200000000000001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127</v>
      </c>
      <c r="AU147" s="229" t="s">
        <v>82</v>
      </c>
      <c r="AV147" s="13" t="s">
        <v>82</v>
      </c>
      <c r="AW147" s="13" t="s">
        <v>33</v>
      </c>
      <c r="AX147" s="13" t="s">
        <v>72</v>
      </c>
      <c r="AY147" s="229" t="s">
        <v>114</v>
      </c>
    </row>
    <row r="148" s="13" customFormat="1">
      <c r="A148" s="13"/>
      <c r="B148" s="219"/>
      <c r="C148" s="220"/>
      <c r="D148" s="217" t="s">
        <v>127</v>
      </c>
      <c r="E148" s="221" t="s">
        <v>20</v>
      </c>
      <c r="F148" s="222" t="s">
        <v>206</v>
      </c>
      <c r="G148" s="220"/>
      <c r="H148" s="223">
        <v>2.04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9" t="s">
        <v>127</v>
      </c>
      <c r="AU148" s="229" t="s">
        <v>82</v>
      </c>
      <c r="AV148" s="13" t="s">
        <v>82</v>
      </c>
      <c r="AW148" s="13" t="s">
        <v>33</v>
      </c>
      <c r="AX148" s="13" t="s">
        <v>72</v>
      </c>
      <c r="AY148" s="229" t="s">
        <v>114</v>
      </c>
    </row>
    <row r="149" s="13" customFormat="1">
      <c r="A149" s="13"/>
      <c r="B149" s="219"/>
      <c r="C149" s="220"/>
      <c r="D149" s="217" t="s">
        <v>127</v>
      </c>
      <c r="E149" s="221" t="s">
        <v>20</v>
      </c>
      <c r="F149" s="222" t="s">
        <v>207</v>
      </c>
      <c r="G149" s="220"/>
      <c r="H149" s="223">
        <v>2.3199999999999998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9" t="s">
        <v>127</v>
      </c>
      <c r="AU149" s="229" t="s">
        <v>82</v>
      </c>
      <c r="AV149" s="13" t="s">
        <v>82</v>
      </c>
      <c r="AW149" s="13" t="s">
        <v>33</v>
      </c>
      <c r="AX149" s="13" t="s">
        <v>72</v>
      </c>
      <c r="AY149" s="229" t="s">
        <v>114</v>
      </c>
    </row>
    <row r="150" s="13" customFormat="1">
      <c r="A150" s="13"/>
      <c r="B150" s="219"/>
      <c r="C150" s="220"/>
      <c r="D150" s="217" t="s">
        <v>127</v>
      </c>
      <c r="E150" s="221" t="s">
        <v>20</v>
      </c>
      <c r="F150" s="222" t="s">
        <v>208</v>
      </c>
      <c r="G150" s="220"/>
      <c r="H150" s="223">
        <v>2.2200000000000002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9" t="s">
        <v>127</v>
      </c>
      <c r="AU150" s="229" t="s">
        <v>82</v>
      </c>
      <c r="AV150" s="13" t="s">
        <v>82</v>
      </c>
      <c r="AW150" s="13" t="s">
        <v>33</v>
      </c>
      <c r="AX150" s="13" t="s">
        <v>72</v>
      </c>
      <c r="AY150" s="229" t="s">
        <v>114</v>
      </c>
    </row>
    <row r="151" s="13" customFormat="1">
      <c r="A151" s="13"/>
      <c r="B151" s="219"/>
      <c r="C151" s="220"/>
      <c r="D151" s="217" t="s">
        <v>127</v>
      </c>
      <c r="E151" s="221" t="s">
        <v>20</v>
      </c>
      <c r="F151" s="222" t="s">
        <v>209</v>
      </c>
      <c r="G151" s="220"/>
      <c r="H151" s="223">
        <v>2.48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9" t="s">
        <v>127</v>
      </c>
      <c r="AU151" s="229" t="s">
        <v>82</v>
      </c>
      <c r="AV151" s="13" t="s">
        <v>82</v>
      </c>
      <c r="AW151" s="13" t="s">
        <v>33</v>
      </c>
      <c r="AX151" s="13" t="s">
        <v>72</v>
      </c>
      <c r="AY151" s="229" t="s">
        <v>114</v>
      </c>
    </row>
    <row r="152" s="13" customFormat="1">
      <c r="A152" s="13"/>
      <c r="B152" s="219"/>
      <c r="C152" s="220"/>
      <c r="D152" s="217" t="s">
        <v>127</v>
      </c>
      <c r="E152" s="221" t="s">
        <v>20</v>
      </c>
      <c r="F152" s="222" t="s">
        <v>210</v>
      </c>
      <c r="G152" s="220"/>
      <c r="H152" s="223">
        <v>2.6600000000000001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9" t="s">
        <v>127</v>
      </c>
      <c r="AU152" s="229" t="s">
        <v>82</v>
      </c>
      <c r="AV152" s="13" t="s">
        <v>82</v>
      </c>
      <c r="AW152" s="13" t="s">
        <v>33</v>
      </c>
      <c r="AX152" s="13" t="s">
        <v>72</v>
      </c>
      <c r="AY152" s="229" t="s">
        <v>114</v>
      </c>
    </row>
    <row r="153" s="13" customFormat="1">
      <c r="A153" s="13"/>
      <c r="B153" s="219"/>
      <c r="C153" s="220"/>
      <c r="D153" s="217" t="s">
        <v>127</v>
      </c>
      <c r="E153" s="221" t="s">
        <v>20</v>
      </c>
      <c r="F153" s="222" t="s">
        <v>211</v>
      </c>
      <c r="G153" s="220"/>
      <c r="H153" s="223">
        <v>2.0699999999999998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9" t="s">
        <v>127</v>
      </c>
      <c r="AU153" s="229" t="s">
        <v>82</v>
      </c>
      <c r="AV153" s="13" t="s">
        <v>82</v>
      </c>
      <c r="AW153" s="13" t="s">
        <v>33</v>
      </c>
      <c r="AX153" s="13" t="s">
        <v>72</v>
      </c>
      <c r="AY153" s="229" t="s">
        <v>114</v>
      </c>
    </row>
    <row r="154" s="13" customFormat="1">
      <c r="A154" s="13"/>
      <c r="B154" s="219"/>
      <c r="C154" s="220"/>
      <c r="D154" s="217" t="s">
        <v>127</v>
      </c>
      <c r="E154" s="221" t="s">
        <v>20</v>
      </c>
      <c r="F154" s="222" t="s">
        <v>212</v>
      </c>
      <c r="G154" s="220"/>
      <c r="H154" s="223">
        <v>2.4300000000000002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9" t="s">
        <v>127</v>
      </c>
      <c r="AU154" s="229" t="s">
        <v>82</v>
      </c>
      <c r="AV154" s="13" t="s">
        <v>82</v>
      </c>
      <c r="AW154" s="13" t="s">
        <v>33</v>
      </c>
      <c r="AX154" s="13" t="s">
        <v>72</v>
      </c>
      <c r="AY154" s="229" t="s">
        <v>114</v>
      </c>
    </row>
    <row r="155" s="13" customFormat="1">
      <c r="A155" s="13"/>
      <c r="B155" s="219"/>
      <c r="C155" s="220"/>
      <c r="D155" s="217" t="s">
        <v>127</v>
      </c>
      <c r="E155" s="221" t="s">
        <v>20</v>
      </c>
      <c r="F155" s="222" t="s">
        <v>213</v>
      </c>
      <c r="G155" s="220"/>
      <c r="H155" s="223">
        <v>1.8100000000000001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9" t="s">
        <v>127</v>
      </c>
      <c r="AU155" s="229" t="s">
        <v>82</v>
      </c>
      <c r="AV155" s="13" t="s">
        <v>82</v>
      </c>
      <c r="AW155" s="13" t="s">
        <v>33</v>
      </c>
      <c r="AX155" s="13" t="s">
        <v>72</v>
      </c>
      <c r="AY155" s="229" t="s">
        <v>114</v>
      </c>
    </row>
    <row r="156" s="13" customFormat="1">
      <c r="A156" s="13"/>
      <c r="B156" s="219"/>
      <c r="C156" s="220"/>
      <c r="D156" s="217" t="s">
        <v>127</v>
      </c>
      <c r="E156" s="221" t="s">
        <v>20</v>
      </c>
      <c r="F156" s="222" t="s">
        <v>214</v>
      </c>
      <c r="G156" s="220"/>
      <c r="H156" s="223">
        <v>1.97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9" t="s">
        <v>127</v>
      </c>
      <c r="AU156" s="229" t="s">
        <v>82</v>
      </c>
      <c r="AV156" s="13" t="s">
        <v>82</v>
      </c>
      <c r="AW156" s="13" t="s">
        <v>33</v>
      </c>
      <c r="AX156" s="13" t="s">
        <v>72</v>
      </c>
      <c r="AY156" s="229" t="s">
        <v>114</v>
      </c>
    </row>
    <row r="157" s="13" customFormat="1">
      <c r="A157" s="13"/>
      <c r="B157" s="219"/>
      <c r="C157" s="220"/>
      <c r="D157" s="217" t="s">
        <v>127</v>
      </c>
      <c r="E157" s="221" t="s">
        <v>20</v>
      </c>
      <c r="F157" s="222" t="s">
        <v>215</v>
      </c>
      <c r="G157" s="220"/>
      <c r="H157" s="223">
        <v>1.74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9" t="s">
        <v>127</v>
      </c>
      <c r="AU157" s="229" t="s">
        <v>82</v>
      </c>
      <c r="AV157" s="13" t="s">
        <v>82</v>
      </c>
      <c r="AW157" s="13" t="s">
        <v>33</v>
      </c>
      <c r="AX157" s="13" t="s">
        <v>72</v>
      </c>
      <c r="AY157" s="229" t="s">
        <v>114</v>
      </c>
    </row>
    <row r="158" s="13" customFormat="1">
      <c r="A158" s="13"/>
      <c r="B158" s="219"/>
      <c r="C158" s="220"/>
      <c r="D158" s="217" t="s">
        <v>127</v>
      </c>
      <c r="E158" s="221" t="s">
        <v>20</v>
      </c>
      <c r="F158" s="222" t="s">
        <v>216</v>
      </c>
      <c r="G158" s="220"/>
      <c r="H158" s="223">
        <v>1.97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9" t="s">
        <v>127</v>
      </c>
      <c r="AU158" s="229" t="s">
        <v>82</v>
      </c>
      <c r="AV158" s="13" t="s">
        <v>82</v>
      </c>
      <c r="AW158" s="13" t="s">
        <v>33</v>
      </c>
      <c r="AX158" s="13" t="s">
        <v>72</v>
      </c>
      <c r="AY158" s="229" t="s">
        <v>114</v>
      </c>
    </row>
    <row r="159" s="14" customFormat="1">
      <c r="A159" s="14"/>
      <c r="B159" s="230"/>
      <c r="C159" s="231"/>
      <c r="D159" s="217" t="s">
        <v>127</v>
      </c>
      <c r="E159" s="232" t="s">
        <v>20</v>
      </c>
      <c r="F159" s="233" t="s">
        <v>165</v>
      </c>
      <c r="G159" s="231"/>
      <c r="H159" s="234">
        <v>33.149999999999999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0" t="s">
        <v>127</v>
      </c>
      <c r="AU159" s="240" t="s">
        <v>82</v>
      </c>
      <c r="AV159" s="14" t="s">
        <v>121</v>
      </c>
      <c r="AW159" s="14" t="s">
        <v>33</v>
      </c>
      <c r="AX159" s="14" t="s">
        <v>80</v>
      </c>
      <c r="AY159" s="240" t="s">
        <v>114</v>
      </c>
    </row>
    <row r="160" s="2" customFormat="1" ht="24.15" customHeight="1">
      <c r="A160" s="38"/>
      <c r="B160" s="39"/>
      <c r="C160" s="200" t="s">
        <v>217</v>
      </c>
      <c r="D160" s="200" t="s">
        <v>116</v>
      </c>
      <c r="E160" s="201" t="s">
        <v>218</v>
      </c>
      <c r="F160" s="202" t="s">
        <v>219</v>
      </c>
      <c r="G160" s="203" t="s">
        <v>175</v>
      </c>
      <c r="H160" s="204">
        <v>28.699999999999999</v>
      </c>
      <c r="I160" s="205"/>
      <c r="J160" s="204">
        <f>ROUND(I160*H160,2)</f>
        <v>0</v>
      </c>
      <c r="K160" s="202" t="s">
        <v>120</v>
      </c>
      <c r="L160" s="44"/>
      <c r="M160" s="206" t="s">
        <v>20</v>
      </c>
      <c r="N160" s="207" t="s">
        <v>43</v>
      </c>
      <c r="O160" s="84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0" t="s">
        <v>121</v>
      </c>
      <c r="AT160" s="210" t="s">
        <v>116</v>
      </c>
      <c r="AU160" s="210" t="s">
        <v>82</v>
      </c>
      <c r="AY160" s="17" t="s">
        <v>114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7" t="s">
        <v>80</v>
      </c>
      <c r="BK160" s="211">
        <f>ROUND(I160*H160,2)</f>
        <v>0</v>
      </c>
      <c r="BL160" s="17" t="s">
        <v>121</v>
      </c>
      <c r="BM160" s="210" t="s">
        <v>220</v>
      </c>
    </row>
    <row r="161" s="2" customFormat="1">
      <c r="A161" s="38"/>
      <c r="B161" s="39"/>
      <c r="C161" s="40"/>
      <c r="D161" s="212" t="s">
        <v>123</v>
      </c>
      <c r="E161" s="40"/>
      <c r="F161" s="213" t="s">
        <v>221</v>
      </c>
      <c r="G161" s="40"/>
      <c r="H161" s="40"/>
      <c r="I161" s="214"/>
      <c r="J161" s="40"/>
      <c r="K161" s="40"/>
      <c r="L161" s="44"/>
      <c r="M161" s="215"/>
      <c r="N161" s="216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123</v>
      </c>
      <c r="AU161" s="17" t="s">
        <v>82</v>
      </c>
    </row>
    <row r="162" s="2" customFormat="1">
      <c r="A162" s="38"/>
      <c r="B162" s="39"/>
      <c r="C162" s="40"/>
      <c r="D162" s="217" t="s">
        <v>125</v>
      </c>
      <c r="E162" s="40"/>
      <c r="F162" s="218" t="s">
        <v>222</v>
      </c>
      <c r="G162" s="40"/>
      <c r="H162" s="40"/>
      <c r="I162" s="214"/>
      <c r="J162" s="40"/>
      <c r="K162" s="40"/>
      <c r="L162" s="44"/>
      <c r="M162" s="215"/>
      <c r="N162" s="216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125</v>
      </c>
      <c r="AU162" s="17" t="s">
        <v>82</v>
      </c>
    </row>
    <row r="163" s="13" customFormat="1">
      <c r="A163" s="13"/>
      <c r="B163" s="219"/>
      <c r="C163" s="220"/>
      <c r="D163" s="217" t="s">
        <v>127</v>
      </c>
      <c r="E163" s="221" t="s">
        <v>20</v>
      </c>
      <c r="F163" s="222" t="s">
        <v>223</v>
      </c>
      <c r="G163" s="220"/>
      <c r="H163" s="223">
        <v>12.32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9" t="s">
        <v>127</v>
      </c>
      <c r="AU163" s="229" t="s">
        <v>82</v>
      </c>
      <c r="AV163" s="13" t="s">
        <v>82</v>
      </c>
      <c r="AW163" s="13" t="s">
        <v>33</v>
      </c>
      <c r="AX163" s="13" t="s">
        <v>72</v>
      </c>
      <c r="AY163" s="229" t="s">
        <v>114</v>
      </c>
    </row>
    <row r="164" s="13" customFormat="1">
      <c r="A164" s="13"/>
      <c r="B164" s="219"/>
      <c r="C164" s="220"/>
      <c r="D164" s="217" t="s">
        <v>127</v>
      </c>
      <c r="E164" s="221" t="s">
        <v>20</v>
      </c>
      <c r="F164" s="222" t="s">
        <v>224</v>
      </c>
      <c r="G164" s="220"/>
      <c r="H164" s="223">
        <v>16.379999999999999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9" t="s">
        <v>127</v>
      </c>
      <c r="AU164" s="229" t="s">
        <v>82</v>
      </c>
      <c r="AV164" s="13" t="s">
        <v>82</v>
      </c>
      <c r="AW164" s="13" t="s">
        <v>33</v>
      </c>
      <c r="AX164" s="13" t="s">
        <v>72</v>
      </c>
      <c r="AY164" s="229" t="s">
        <v>114</v>
      </c>
    </row>
    <row r="165" s="14" customFormat="1">
      <c r="A165" s="14"/>
      <c r="B165" s="230"/>
      <c r="C165" s="231"/>
      <c r="D165" s="217" t="s">
        <v>127</v>
      </c>
      <c r="E165" s="232" t="s">
        <v>20</v>
      </c>
      <c r="F165" s="233" t="s">
        <v>165</v>
      </c>
      <c r="G165" s="231"/>
      <c r="H165" s="234">
        <v>28.699999999999999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0" t="s">
        <v>127</v>
      </c>
      <c r="AU165" s="240" t="s">
        <v>82</v>
      </c>
      <c r="AV165" s="14" t="s">
        <v>121</v>
      </c>
      <c r="AW165" s="14" t="s">
        <v>33</v>
      </c>
      <c r="AX165" s="14" t="s">
        <v>80</v>
      </c>
      <c r="AY165" s="240" t="s">
        <v>114</v>
      </c>
    </row>
    <row r="166" s="2" customFormat="1" ht="33" customHeight="1">
      <c r="A166" s="38"/>
      <c r="B166" s="39"/>
      <c r="C166" s="200" t="s">
        <v>225</v>
      </c>
      <c r="D166" s="200" t="s">
        <v>116</v>
      </c>
      <c r="E166" s="201" t="s">
        <v>226</v>
      </c>
      <c r="F166" s="202" t="s">
        <v>227</v>
      </c>
      <c r="G166" s="203" t="s">
        <v>175</v>
      </c>
      <c r="H166" s="204">
        <v>23.109999999999999</v>
      </c>
      <c r="I166" s="205"/>
      <c r="J166" s="204">
        <f>ROUND(I166*H166,2)</f>
        <v>0</v>
      </c>
      <c r="K166" s="202" t="s">
        <v>120</v>
      </c>
      <c r="L166" s="44"/>
      <c r="M166" s="206" t="s">
        <v>20</v>
      </c>
      <c r="N166" s="207" t="s">
        <v>43</v>
      </c>
      <c r="O166" s="84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0" t="s">
        <v>121</v>
      </c>
      <c r="AT166" s="210" t="s">
        <v>116</v>
      </c>
      <c r="AU166" s="210" t="s">
        <v>82</v>
      </c>
      <c r="AY166" s="17" t="s">
        <v>114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7" t="s">
        <v>80</v>
      </c>
      <c r="BK166" s="211">
        <f>ROUND(I166*H166,2)</f>
        <v>0</v>
      </c>
      <c r="BL166" s="17" t="s">
        <v>121</v>
      </c>
      <c r="BM166" s="210" t="s">
        <v>228</v>
      </c>
    </row>
    <row r="167" s="2" customFormat="1">
      <c r="A167" s="38"/>
      <c r="B167" s="39"/>
      <c r="C167" s="40"/>
      <c r="D167" s="212" t="s">
        <v>123</v>
      </c>
      <c r="E167" s="40"/>
      <c r="F167" s="213" t="s">
        <v>229</v>
      </c>
      <c r="G167" s="40"/>
      <c r="H167" s="40"/>
      <c r="I167" s="214"/>
      <c r="J167" s="40"/>
      <c r="K167" s="40"/>
      <c r="L167" s="44"/>
      <c r="M167" s="215"/>
      <c r="N167" s="216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123</v>
      </c>
      <c r="AU167" s="17" t="s">
        <v>82</v>
      </c>
    </row>
    <row r="168" s="2" customFormat="1">
      <c r="A168" s="38"/>
      <c r="B168" s="39"/>
      <c r="C168" s="40"/>
      <c r="D168" s="217" t="s">
        <v>125</v>
      </c>
      <c r="E168" s="40"/>
      <c r="F168" s="218" t="s">
        <v>126</v>
      </c>
      <c r="G168" s="40"/>
      <c r="H168" s="40"/>
      <c r="I168" s="214"/>
      <c r="J168" s="40"/>
      <c r="K168" s="40"/>
      <c r="L168" s="44"/>
      <c r="M168" s="215"/>
      <c r="N168" s="216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125</v>
      </c>
      <c r="AU168" s="17" t="s">
        <v>82</v>
      </c>
    </row>
    <row r="169" s="13" customFormat="1">
      <c r="A169" s="13"/>
      <c r="B169" s="219"/>
      <c r="C169" s="220"/>
      <c r="D169" s="217" t="s">
        <v>127</v>
      </c>
      <c r="E169" s="221" t="s">
        <v>20</v>
      </c>
      <c r="F169" s="222" t="s">
        <v>230</v>
      </c>
      <c r="G169" s="220"/>
      <c r="H169" s="223">
        <v>18.190000000000001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9" t="s">
        <v>127</v>
      </c>
      <c r="AU169" s="229" t="s">
        <v>82</v>
      </c>
      <c r="AV169" s="13" t="s">
        <v>82</v>
      </c>
      <c r="AW169" s="13" t="s">
        <v>33</v>
      </c>
      <c r="AX169" s="13" t="s">
        <v>72</v>
      </c>
      <c r="AY169" s="229" t="s">
        <v>114</v>
      </c>
    </row>
    <row r="170" s="13" customFormat="1">
      <c r="A170" s="13"/>
      <c r="B170" s="219"/>
      <c r="C170" s="220"/>
      <c r="D170" s="217" t="s">
        <v>127</v>
      </c>
      <c r="E170" s="221" t="s">
        <v>20</v>
      </c>
      <c r="F170" s="222" t="s">
        <v>231</v>
      </c>
      <c r="G170" s="220"/>
      <c r="H170" s="223">
        <v>4.9199999999999999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9" t="s">
        <v>127</v>
      </c>
      <c r="AU170" s="229" t="s">
        <v>82</v>
      </c>
      <c r="AV170" s="13" t="s">
        <v>82</v>
      </c>
      <c r="AW170" s="13" t="s">
        <v>33</v>
      </c>
      <c r="AX170" s="13" t="s">
        <v>72</v>
      </c>
      <c r="AY170" s="229" t="s">
        <v>114</v>
      </c>
    </row>
    <row r="171" s="14" customFormat="1">
      <c r="A171" s="14"/>
      <c r="B171" s="230"/>
      <c r="C171" s="231"/>
      <c r="D171" s="217" t="s">
        <v>127</v>
      </c>
      <c r="E171" s="232" t="s">
        <v>20</v>
      </c>
      <c r="F171" s="233" t="s">
        <v>165</v>
      </c>
      <c r="G171" s="231"/>
      <c r="H171" s="234">
        <v>23.109999999999999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0" t="s">
        <v>127</v>
      </c>
      <c r="AU171" s="240" t="s">
        <v>82</v>
      </c>
      <c r="AV171" s="14" t="s">
        <v>121</v>
      </c>
      <c r="AW171" s="14" t="s">
        <v>33</v>
      </c>
      <c r="AX171" s="14" t="s">
        <v>80</v>
      </c>
      <c r="AY171" s="240" t="s">
        <v>114</v>
      </c>
    </row>
    <row r="172" s="2" customFormat="1" ht="16.5" customHeight="1">
      <c r="A172" s="38"/>
      <c r="B172" s="39"/>
      <c r="C172" s="200" t="s">
        <v>232</v>
      </c>
      <c r="D172" s="200" t="s">
        <v>116</v>
      </c>
      <c r="E172" s="201" t="s">
        <v>233</v>
      </c>
      <c r="F172" s="202" t="s">
        <v>234</v>
      </c>
      <c r="G172" s="203" t="s">
        <v>119</v>
      </c>
      <c r="H172" s="204">
        <v>1052.31</v>
      </c>
      <c r="I172" s="205"/>
      <c r="J172" s="204">
        <f>ROUND(I172*H172,2)</f>
        <v>0</v>
      </c>
      <c r="K172" s="202" t="s">
        <v>120</v>
      </c>
      <c r="L172" s="44"/>
      <c r="M172" s="206" t="s">
        <v>20</v>
      </c>
      <c r="N172" s="207" t="s">
        <v>43</v>
      </c>
      <c r="O172" s="84"/>
      <c r="P172" s="208">
        <f>O172*H172</f>
        <v>0</v>
      </c>
      <c r="Q172" s="208">
        <v>0.00198518</v>
      </c>
      <c r="R172" s="208">
        <f>Q172*H172</f>
        <v>2.0890247658000001</v>
      </c>
      <c r="S172" s="208">
        <v>0</v>
      </c>
      <c r="T172" s="20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0" t="s">
        <v>121</v>
      </c>
      <c r="AT172" s="210" t="s">
        <v>116</v>
      </c>
      <c r="AU172" s="210" t="s">
        <v>82</v>
      </c>
      <c r="AY172" s="17" t="s">
        <v>114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7" t="s">
        <v>80</v>
      </c>
      <c r="BK172" s="211">
        <f>ROUND(I172*H172,2)</f>
        <v>0</v>
      </c>
      <c r="BL172" s="17" t="s">
        <v>121</v>
      </c>
      <c r="BM172" s="210" t="s">
        <v>235</v>
      </c>
    </row>
    <row r="173" s="2" customFormat="1">
      <c r="A173" s="38"/>
      <c r="B173" s="39"/>
      <c r="C173" s="40"/>
      <c r="D173" s="212" t="s">
        <v>123</v>
      </c>
      <c r="E173" s="40"/>
      <c r="F173" s="213" t="s">
        <v>236</v>
      </c>
      <c r="G173" s="40"/>
      <c r="H173" s="40"/>
      <c r="I173" s="214"/>
      <c r="J173" s="40"/>
      <c r="K173" s="40"/>
      <c r="L173" s="44"/>
      <c r="M173" s="215"/>
      <c r="N173" s="216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123</v>
      </c>
      <c r="AU173" s="17" t="s">
        <v>82</v>
      </c>
    </row>
    <row r="174" s="2" customFormat="1">
      <c r="A174" s="38"/>
      <c r="B174" s="39"/>
      <c r="C174" s="40"/>
      <c r="D174" s="217" t="s">
        <v>125</v>
      </c>
      <c r="E174" s="40"/>
      <c r="F174" s="218" t="s">
        <v>237</v>
      </c>
      <c r="G174" s="40"/>
      <c r="H174" s="40"/>
      <c r="I174" s="214"/>
      <c r="J174" s="40"/>
      <c r="K174" s="40"/>
      <c r="L174" s="44"/>
      <c r="M174" s="215"/>
      <c r="N174" s="216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125</v>
      </c>
      <c r="AU174" s="17" t="s">
        <v>82</v>
      </c>
    </row>
    <row r="175" s="13" customFormat="1">
      <c r="A175" s="13"/>
      <c r="B175" s="219"/>
      <c r="C175" s="220"/>
      <c r="D175" s="217" t="s">
        <v>127</v>
      </c>
      <c r="E175" s="221" t="s">
        <v>20</v>
      </c>
      <c r="F175" s="222" t="s">
        <v>238</v>
      </c>
      <c r="G175" s="220"/>
      <c r="H175" s="223">
        <v>93.840000000000003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9" t="s">
        <v>127</v>
      </c>
      <c r="AU175" s="229" t="s">
        <v>82</v>
      </c>
      <c r="AV175" s="13" t="s">
        <v>82</v>
      </c>
      <c r="AW175" s="13" t="s">
        <v>33</v>
      </c>
      <c r="AX175" s="13" t="s">
        <v>72</v>
      </c>
      <c r="AY175" s="229" t="s">
        <v>114</v>
      </c>
    </row>
    <row r="176" s="13" customFormat="1">
      <c r="A176" s="13"/>
      <c r="B176" s="219"/>
      <c r="C176" s="220"/>
      <c r="D176" s="217" t="s">
        <v>127</v>
      </c>
      <c r="E176" s="221" t="s">
        <v>20</v>
      </c>
      <c r="F176" s="222" t="s">
        <v>239</v>
      </c>
      <c r="G176" s="220"/>
      <c r="H176" s="223">
        <v>107.83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9" t="s">
        <v>127</v>
      </c>
      <c r="AU176" s="229" t="s">
        <v>82</v>
      </c>
      <c r="AV176" s="13" t="s">
        <v>82</v>
      </c>
      <c r="AW176" s="13" t="s">
        <v>33</v>
      </c>
      <c r="AX176" s="13" t="s">
        <v>72</v>
      </c>
      <c r="AY176" s="229" t="s">
        <v>114</v>
      </c>
    </row>
    <row r="177" s="13" customFormat="1">
      <c r="A177" s="13"/>
      <c r="B177" s="219"/>
      <c r="C177" s="220"/>
      <c r="D177" s="217" t="s">
        <v>127</v>
      </c>
      <c r="E177" s="221" t="s">
        <v>20</v>
      </c>
      <c r="F177" s="222" t="s">
        <v>240</v>
      </c>
      <c r="G177" s="220"/>
      <c r="H177" s="223">
        <v>98.629999999999995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9" t="s">
        <v>127</v>
      </c>
      <c r="AU177" s="229" t="s">
        <v>82</v>
      </c>
      <c r="AV177" s="13" t="s">
        <v>82</v>
      </c>
      <c r="AW177" s="13" t="s">
        <v>33</v>
      </c>
      <c r="AX177" s="13" t="s">
        <v>72</v>
      </c>
      <c r="AY177" s="229" t="s">
        <v>114</v>
      </c>
    </row>
    <row r="178" s="13" customFormat="1">
      <c r="A178" s="13"/>
      <c r="B178" s="219"/>
      <c r="C178" s="220"/>
      <c r="D178" s="217" t="s">
        <v>127</v>
      </c>
      <c r="E178" s="221" t="s">
        <v>20</v>
      </c>
      <c r="F178" s="222" t="s">
        <v>241</v>
      </c>
      <c r="G178" s="220"/>
      <c r="H178" s="223">
        <v>105.69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9" t="s">
        <v>127</v>
      </c>
      <c r="AU178" s="229" t="s">
        <v>82</v>
      </c>
      <c r="AV178" s="13" t="s">
        <v>82</v>
      </c>
      <c r="AW178" s="13" t="s">
        <v>33</v>
      </c>
      <c r="AX178" s="13" t="s">
        <v>72</v>
      </c>
      <c r="AY178" s="229" t="s">
        <v>114</v>
      </c>
    </row>
    <row r="179" s="13" customFormat="1">
      <c r="A179" s="13"/>
      <c r="B179" s="219"/>
      <c r="C179" s="220"/>
      <c r="D179" s="217" t="s">
        <v>127</v>
      </c>
      <c r="E179" s="221" t="s">
        <v>20</v>
      </c>
      <c r="F179" s="222" t="s">
        <v>242</v>
      </c>
      <c r="G179" s="220"/>
      <c r="H179" s="223">
        <v>55.600000000000001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9" t="s">
        <v>127</v>
      </c>
      <c r="AU179" s="229" t="s">
        <v>82</v>
      </c>
      <c r="AV179" s="13" t="s">
        <v>82</v>
      </c>
      <c r="AW179" s="13" t="s">
        <v>33</v>
      </c>
      <c r="AX179" s="13" t="s">
        <v>72</v>
      </c>
      <c r="AY179" s="229" t="s">
        <v>114</v>
      </c>
    </row>
    <row r="180" s="13" customFormat="1">
      <c r="A180" s="13"/>
      <c r="B180" s="219"/>
      <c r="C180" s="220"/>
      <c r="D180" s="217" t="s">
        <v>127</v>
      </c>
      <c r="E180" s="221" t="s">
        <v>20</v>
      </c>
      <c r="F180" s="222" t="s">
        <v>243</v>
      </c>
      <c r="G180" s="220"/>
      <c r="H180" s="223">
        <v>59.640000000000001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9" t="s">
        <v>127</v>
      </c>
      <c r="AU180" s="229" t="s">
        <v>82</v>
      </c>
      <c r="AV180" s="13" t="s">
        <v>82</v>
      </c>
      <c r="AW180" s="13" t="s">
        <v>33</v>
      </c>
      <c r="AX180" s="13" t="s">
        <v>72</v>
      </c>
      <c r="AY180" s="229" t="s">
        <v>114</v>
      </c>
    </row>
    <row r="181" s="13" customFormat="1">
      <c r="A181" s="13"/>
      <c r="B181" s="219"/>
      <c r="C181" s="220"/>
      <c r="D181" s="217" t="s">
        <v>127</v>
      </c>
      <c r="E181" s="221" t="s">
        <v>20</v>
      </c>
      <c r="F181" s="222" t="s">
        <v>244</v>
      </c>
      <c r="G181" s="220"/>
      <c r="H181" s="223">
        <v>97.829999999999998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9" t="s">
        <v>127</v>
      </c>
      <c r="AU181" s="229" t="s">
        <v>82</v>
      </c>
      <c r="AV181" s="13" t="s">
        <v>82</v>
      </c>
      <c r="AW181" s="13" t="s">
        <v>33</v>
      </c>
      <c r="AX181" s="13" t="s">
        <v>72</v>
      </c>
      <c r="AY181" s="229" t="s">
        <v>114</v>
      </c>
    </row>
    <row r="182" s="13" customFormat="1">
      <c r="A182" s="13"/>
      <c r="B182" s="219"/>
      <c r="C182" s="220"/>
      <c r="D182" s="217" t="s">
        <v>127</v>
      </c>
      <c r="E182" s="221" t="s">
        <v>20</v>
      </c>
      <c r="F182" s="222" t="s">
        <v>245</v>
      </c>
      <c r="G182" s="220"/>
      <c r="H182" s="223">
        <v>96.900000000000006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9" t="s">
        <v>127</v>
      </c>
      <c r="AU182" s="229" t="s">
        <v>82</v>
      </c>
      <c r="AV182" s="13" t="s">
        <v>82</v>
      </c>
      <c r="AW182" s="13" t="s">
        <v>33</v>
      </c>
      <c r="AX182" s="13" t="s">
        <v>72</v>
      </c>
      <c r="AY182" s="229" t="s">
        <v>114</v>
      </c>
    </row>
    <row r="183" s="13" customFormat="1">
      <c r="A183" s="13"/>
      <c r="B183" s="219"/>
      <c r="C183" s="220"/>
      <c r="D183" s="217" t="s">
        <v>127</v>
      </c>
      <c r="E183" s="221" t="s">
        <v>20</v>
      </c>
      <c r="F183" s="222" t="s">
        <v>246</v>
      </c>
      <c r="G183" s="220"/>
      <c r="H183" s="223">
        <v>60.719999999999999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127</v>
      </c>
      <c r="AU183" s="229" t="s">
        <v>82</v>
      </c>
      <c r="AV183" s="13" t="s">
        <v>82</v>
      </c>
      <c r="AW183" s="13" t="s">
        <v>33</v>
      </c>
      <c r="AX183" s="13" t="s">
        <v>72</v>
      </c>
      <c r="AY183" s="229" t="s">
        <v>114</v>
      </c>
    </row>
    <row r="184" s="13" customFormat="1">
      <c r="A184" s="13"/>
      <c r="B184" s="219"/>
      <c r="C184" s="220"/>
      <c r="D184" s="217" t="s">
        <v>127</v>
      </c>
      <c r="E184" s="221" t="s">
        <v>20</v>
      </c>
      <c r="F184" s="222" t="s">
        <v>247</v>
      </c>
      <c r="G184" s="220"/>
      <c r="H184" s="223">
        <v>130.34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9" t="s">
        <v>127</v>
      </c>
      <c r="AU184" s="229" t="s">
        <v>82</v>
      </c>
      <c r="AV184" s="13" t="s">
        <v>82</v>
      </c>
      <c r="AW184" s="13" t="s">
        <v>33</v>
      </c>
      <c r="AX184" s="13" t="s">
        <v>72</v>
      </c>
      <c r="AY184" s="229" t="s">
        <v>114</v>
      </c>
    </row>
    <row r="185" s="13" customFormat="1">
      <c r="A185" s="13"/>
      <c r="B185" s="219"/>
      <c r="C185" s="220"/>
      <c r="D185" s="217" t="s">
        <v>127</v>
      </c>
      <c r="E185" s="221" t="s">
        <v>20</v>
      </c>
      <c r="F185" s="222" t="s">
        <v>248</v>
      </c>
      <c r="G185" s="220"/>
      <c r="H185" s="223">
        <v>83.079999999999998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9" t="s">
        <v>127</v>
      </c>
      <c r="AU185" s="229" t="s">
        <v>82</v>
      </c>
      <c r="AV185" s="13" t="s">
        <v>82</v>
      </c>
      <c r="AW185" s="13" t="s">
        <v>33</v>
      </c>
      <c r="AX185" s="13" t="s">
        <v>72</v>
      </c>
      <c r="AY185" s="229" t="s">
        <v>114</v>
      </c>
    </row>
    <row r="186" s="13" customFormat="1">
      <c r="A186" s="13"/>
      <c r="B186" s="219"/>
      <c r="C186" s="220"/>
      <c r="D186" s="217" t="s">
        <v>127</v>
      </c>
      <c r="E186" s="221" t="s">
        <v>20</v>
      </c>
      <c r="F186" s="222" t="s">
        <v>249</v>
      </c>
      <c r="G186" s="220"/>
      <c r="H186" s="223">
        <v>41.649999999999999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9" t="s">
        <v>127</v>
      </c>
      <c r="AU186" s="229" t="s">
        <v>82</v>
      </c>
      <c r="AV186" s="13" t="s">
        <v>82</v>
      </c>
      <c r="AW186" s="13" t="s">
        <v>33</v>
      </c>
      <c r="AX186" s="13" t="s">
        <v>72</v>
      </c>
      <c r="AY186" s="229" t="s">
        <v>114</v>
      </c>
    </row>
    <row r="187" s="13" customFormat="1">
      <c r="A187" s="13"/>
      <c r="B187" s="219"/>
      <c r="C187" s="220"/>
      <c r="D187" s="217" t="s">
        <v>127</v>
      </c>
      <c r="E187" s="221" t="s">
        <v>20</v>
      </c>
      <c r="F187" s="222" t="s">
        <v>250</v>
      </c>
      <c r="G187" s="220"/>
      <c r="H187" s="223">
        <v>20.559999999999999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9" t="s">
        <v>127</v>
      </c>
      <c r="AU187" s="229" t="s">
        <v>82</v>
      </c>
      <c r="AV187" s="13" t="s">
        <v>82</v>
      </c>
      <c r="AW187" s="13" t="s">
        <v>33</v>
      </c>
      <c r="AX187" s="13" t="s">
        <v>72</v>
      </c>
      <c r="AY187" s="229" t="s">
        <v>114</v>
      </c>
    </row>
    <row r="188" s="14" customFormat="1">
      <c r="A188" s="14"/>
      <c r="B188" s="230"/>
      <c r="C188" s="231"/>
      <c r="D188" s="217" t="s">
        <v>127</v>
      </c>
      <c r="E188" s="232" t="s">
        <v>20</v>
      </c>
      <c r="F188" s="233" t="s">
        <v>165</v>
      </c>
      <c r="G188" s="231"/>
      <c r="H188" s="234">
        <v>1052.31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0" t="s">
        <v>127</v>
      </c>
      <c r="AU188" s="240" t="s">
        <v>82</v>
      </c>
      <c r="AV188" s="14" t="s">
        <v>121</v>
      </c>
      <c r="AW188" s="14" t="s">
        <v>33</v>
      </c>
      <c r="AX188" s="14" t="s">
        <v>80</v>
      </c>
      <c r="AY188" s="240" t="s">
        <v>114</v>
      </c>
    </row>
    <row r="189" s="2" customFormat="1" ht="24.15" customHeight="1">
      <c r="A189" s="38"/>
      <c r="B189" s="39"/>
      <c r="C189" s="200" t="s">
        <v>8</v>
      </c>
      <c r="D189" s="200" t="s">
        <v>116</v>
      </c>
      <c r="E189" s="201" t="s">
        <v>251</v>
      </c>
      <c r="F189" s="202" t="s">
        <v>252</v>
      </c>
      <c r="G189" s="203" t="s">
        <v>119</v>
      </c>
      <c r="H189" s="204">
        <v>1052.31</v>
      </c>
      <c r="I189" s="205"/>
      <c r="J189" s="204">
        <f>ROUND(I189*H189,2)</f>
        <v>0</v>
      </c>
      <c r="K189" s="202" t="s">
        <v>120</v>
      </c>
      <c r="L189" s="44"/>
      <c r="M189" s="206" t="s">
        <v>20</v>
      </c>
      <c r="N189" s="207" t="s">
        <v>43</v>
      </c>
      <c r="O189" s="84"/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0" t="s">
        <v>121</v>
      </c>
      <c r="AT189" s="210" t="s">
        <v>116</v>
      </c>
      <c r="AU189" s="210" t="s">
        <v>82</v>
      </c>
      <c r="AY189" s="17" t="s">
        <v>114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7" t="s">
        <v>80</v>
      </c>
      <c r="BK189" s="211">
        <f>ROUND(I189*H189,2)</f>
        <v>0</v>
      </c>
      <c r="BL189" s="17" t="s">
        <v>121</v>
      </c>
      <c r="BM189" s="210" t="s">
        <v>253</v>
      </c>
    </row>
    <row r="190" s="2" customFormat="1">
      <c r="A190" s="38"/>
      <c r="B190" s="39"/>
      <c r="C190" s="40"/>
      <c r="D190" s="212" t="s">
        <v>123</v>
      </c>
      <c r="E190" s="40"/>
      <c r="F190" s="213" t="s">
        <v>254</v>
      </c>
      <c r="G190" s="40"/>
      <c r="H190" s="40"/>
      <c r="I190" s="214"/>
      <c r="J190" s="40"/>
      <c r="K190" s="40"/>
      <c r="L190" s="44"/>
      <c r="M190" s="215"/>
      <c r="N190" s="216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123</v>
      </c>
      <c r="AU190" s="17" t="s">
        <v>82</v>
      </c>
    </row>
    <row r="191" s="2" customFormat="1">
      <c r="A191" s="38"/>
      <c r="B191" s="39"/>
      <c r="C191" s="40"/>
      <c r="D191" s="217" t="s">
        <v>125</v>
      </c>
      <c r="E191" s="40"/>
      <c r="F191" s="218" t="s">
        <v>255</v>
      </c>
      <c r="G191" s="40"/>
      <c r="H191" s="40"/>
      <c r="I191" s="214"/>
      <c r="J191" s="40"/>
      <c r="K191" s="40"/>
      <c r="L191" s="44"/>
      <c r="M191" s="215"/>
      <c r="N191" s="216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125</v>
      </c>
      <c r="AU191" s="17" t="s">
        <v>82</v>
      </c>
    </row>
    <row r="192" s="2" customFormat="1" ht="16.5" customHeight="1">
      <c r="A192" s="38"/>
      <c r="B192" s="39"/>
      <c r="C192" s="200" t="s">
        <v>256</v>
      </c>
      <c r="D192" s="200" t="s">
        <v>116</v>
      </c>
      <c r="E192" s="201" t="s">
        <v>257</v>
      </c>
      <c r="F192" s="202" t="s">
        <v>258</v>
      </c>
      <c r="G192" s="203" t="s">
        <v>119</v>
      </c>
      <c r="H192" s="204">
        <v>97.980000000000004</v>
      </c>
      <c r="I192" s="205"/>
      <c r="J192" s="204">
        <f>ROUND(I192*H192,2)</f>
        <v>0</v>
      </c>
      <c r="K192" s="202" t="s">
        <v>120</v>
      </c>
      <c r="L192" s="44"/>
      <c r="M192" s="206" t="s">
        <v>20</v>
      </c>
      <c r="N192" s="207" t="s">
        <v>43</v>
      </c>
      <c r="O192" s="84"/>
      <c r="P192" s="208">
        <f>O192*H192</f>
        <v>0</v>
      </c>
      <c r="Q192" s="208">
        <v>0.0014875000000000001</v>
      </c>
      <c r="R192" s="208">
        <f>Q192*H192</f>
        <v>0.14574525000000002</v>
      </c>
      <c r="S192" s="208">
        <v>0</v>
      </c>
      <c r="T192" s="20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0" t="s">
        <v>121</v>
      </c>
      <c r="AT192" s="210" t="s">
        <v>116</v>
      </c>
      <c r="AU192" s="210" t="s">
        <v>82</v>
      </c>
      <c r="AY192" s="17" t="s">
        <v>114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7" t="s">
        <v>80</v>
      </c>
      <c r="BK192" s="211">
        <f>ROUND(I192*H192,2)</f>
        <v>0</v>
      </c>
      <c r="BL192" s="17" t="s">
        <v>121</v>
      </c>
      <c r="BM192" s="210" t="s">
        <v>259</v>
      </c>
    </row>
    <row r="193" s="2" customFormat="1">
      <c r="A193" s="38"/>
      <c r="B193" s="39"/>
      <c r="C193" s="40"/>
      <c r="D193" s="212" t="s">
        <v>123</v>
      </c>
      <c r="E193" s="40"/>
      <c r="F193" s="213" t="s">
        <v>260</v>
      </c>
      <c r="G193" s="40"/>
      <c r="H193" s="40"/>
      <c r="I193" s="214"/>
      <c r="J193" s="40"/>
      <c r="K193" s="40"/>
      <c r="L193" s="44"/>
      <c r="M193" s="215"/>
      <c r="N193" s="216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123</v>
      </c>
      <c r="AU193" s="17" t="s">
        <v>82</v>
      </c>
    </row>
    <row r="194" s="2" customFormat="1">
      <c r="A194" s="38"/>
      <c r="B194" s="39"/>
      <c r="C194" s="40"/>
      <c r="D194" s="217" t="s">
        <v>125</v>
      </c>
      <c r="E194" s="40"/>
      <c r="F194" s="218" t="s">
        <v>261</v>
      </c>
      <c r="G194" s="40"/>
      <c r="H194" s="40"/>
      <c r="I194" s="214"/>
      <c r="J194" s="40"/>
      <c r="K194" s="40"/>
      <c r="L194" s="44"/>
      <c r="M194" s="215"/>
      <c r="N194" s="216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125</v>
      </c>
      <c r="AU194" s="17" t="s">
        <v>82</v>
      </c>
    </row>
    <row r="195" s="13" customFormat="1">
      <c r="A195" s="13"/>
      <c r="B195" s="219"/>
      <c r="C195" s="220"/>
      <c r="D195" s="217" t="s">
        <v>127</v>
      </c>
      <c r="E195" s="221" t="s">
        <v>20</v>
      </c>
      <c r="F195" s="222" t="s">
        <v>262</v>
      </c>
      <c r="G195" s="220"/>
      <c r="H195" s="223">
        <v>97.980000000000004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9" t="s">
        <v>127</v>
      </c>
      <c r="AU195" s="229" t="s">
        <v>82</v>
      </c>
      <c r="AV195" s="13" t="s">
        <v>82</v>
      </c>
      <c r="AW195" s="13" t="s">
        <v>33</v>
      </c>
      <c r="AX195" s="13" t="s">
        <v>80</v>
      </c>
      <c r="AY195" s="229" t="s">
        <v>114</v>
      </c>
    </row>
    <row r="196" s="2" customFormat="1" ht="24.15" customHeight="1">
      <c r="A196" s="38"/>
      <c r="B196" s="39"/>
      <c r="C196" s="200" t="s">
        <v>263</v>
      </c>
      <c r="D196" s="200" t="s">
        <v>116</v>
      </c>
      <c r="E196" s="201" t="s">
        <v>264</v>
      </c>
      <c r="F196" s="202" t="s">
        <v>265</v>
      </c>
      <c r="G196" s="203" t="s">
        <v>119</v>
      </c>
      <c r="H196" s="204">
        <v>97.980000000000004</v>
      </c>
      <c r="I196" s="205"/>
      <c r="J196" s="204">
        <f>ROUND(I196*H196,2)</f>
        <v>0</v>
      </c>
      <c r="K196" s="202" t="s">
        <v>120</v>
      </c>
      <c r="L196" s="44"/>
      <c r="M196" s="206" t="s">
        <v>20</v>
      </c>
      <c r="N196" s="207" t="s">
        <v>43</v>
      </c>
      <c r="O196" s="84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0" t="s">
        <v>121</v>
      </c>
      <c r="AT196" s="210" t="s">
        <v>116</v>
      </c>
      <c r="AU196" s="210" t="s">
        <v>82</v>
      </c>
      <c r="AY196" s="17" t="s">
        <v>114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7" t="s">
        <v>80</v>
      </c>
      <c r="BK196" s="211">
        <f>ROUND(I196*H196,2)</f>
        <v>0</v>
      </c>
      <c r="BL196" s="17" t="s">
        <v>121</v>
      </c>
      <c r="BM196" s="210" t="s">
        <v>266</v>
      </c>
    </row>
    <row r="197" s="2" customFormat="1">
      <c r="A197" s="38"/>
      <c r="B197" s="39"/>
      <c r="C197" s="40"/>
      <c r="D197" s="212" t="s">
        <v>123</v>
      </c>
      <c r="E197" s="40"/>
      <c r="F197" s="213" t="s">
        <v>267</v>
      </c>
      <c r="G197" s="40"/>
      <c r="H197" s="40"/>
      <c r="I197" s="214"/>
      <c r="J197" s="40"/>
      <c r="K197" s="40"/>
      <c r="L197" s="44"/>
      <c r="M197" s="215"/>
      <c r="N197" s="216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123</v>
      </c>
      <c r="AU197" s="17" t="s">
        <v>82</v>
      </c>
    </row>
    <row r="198" s="2" customFormat="1">
      <c r="A198" s="38"/>
      <c r="B198" s="39"/>
      <c r="C198" s="40"/>
      <c r="D198" s="217" t="s">
        <v>125</v>
      </c>
      <c r="E198" s="40"/>
      <c r="F198" s="218" t="s">
        <v>268</v>
      </c>
      <c r="G198" s="40"/>
      <c r="H198" s="40"/>
      <c r="I198" s="214"/>
      <c r="J198" s="40"/>
      <c r="K198" s="40"/>
      <c r="L198" s="44"/>
      <c r="M198" s="215"/>
      <c r="N198" s="216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125</v>
      </c>
      <c r="AU198" s="17" t="s">
        <v>82</v>
      </c>
    </row>
    <row r="199" s="2" customFormat="1" ht="37.8" customHeight="1">
      <c r="A199" s="38"/>
      <c r="B199" s="39"/>
      <c r="C199" s="200" t="s">
        <v>269</v>
      </c>
      <c r="D199" s="200" t="s">
        <v>116</v>
      </c>
      <c r="E199" s="201" t="s">
        <v>270</v>
      </c>
      <c r="F199" s="202" t="s">
        <v>271</v>
      </c>
      <c r="G199" s="203" t="s">
        <v>175</v>
      </c>
      <c r="H199" s="204">
        <v>457.67000000000002</v>
      </c>
      <c r="I199" s="205"/>
      <c r="J199" s="204">
        <f>ROUND(I199*H199,2)</f>
        <v>0</v>
      </c>
      <c r="K199" s="202" t="s">
        <v>120</v>
      </c>
      <c r="L199" s="44"/>
      <c r="M199" s="206" t="s">
        <v>20</v>
      </c>
      <c r="N199" s="207" t="s">
        <v>43</v>
      </c>
      <c r="O199" s="84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0" t="s">
        <v>121</v>
      </c>
      <c r="AT199" s="210" t="s">
        <v>116</v>
      </c>
      <c r="AU199" s="210" t="s">
        <v>82</v>
      </c>
      <c r="AY199" s="17" t="s">
        <v>114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7" t="s">
        <v>80</v>
      </c>
      <c r="BK199" s="211">
        <f>ROUND(I199*H199,2)</f>
        <v>0</v>
      </c>
      <c r="BL199" s="17" t="s">
        <v>121</v>
      </c>
      <c r="BM199" s="210" t="s">
        <v>272</v>
      </c>
    </row>
    <row r="200" s="2" customFormat="1">
      <c r="A200" s="38"/>
      <c r="B200" s="39"/>
      <c r="C200" s="40"/>
      <c r="D200" s="212" t="s">
        <v>123</v>
      </c>
      <c r="E200" s="40"/>
      <c r="F200" s="213" t="s">
        <v>273</v>
      </c>
      <c r="G200" s="40"/>
      <c r="H200" s="40"/>
      <c r="I200" s="214"/>
      <c r="J200" s="40"/>
      <c r="K200" s="40"/>
      <c r="L200" s="44"/>
      <c r="M200" s="215"/>
      <c r="N200" s="216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123</v>
      </c>
      <c r="AU200" s="17" t="s">
        <v>82</v>
      </c>
    </row>
    <row r="201" s="2" customFormat="1">
      <c r="A201" s="38"/>
      <c r="B201" s="39"/>
      <c r="C201" s="40"/>
      <c r="D201" s="217" t="s">
        <v>125</v>
      </c>
      <c r="E201" s="40"/>
      <c r="F201" s="218" t="s">
        <v>274</v>
      </c>
      <c r="G201" s="40"/>
      <c r="H201" s="40"/>
      <c r="I201" s="214"/>
      <c r="J201" s="40"/>
      <c r="K201" s="40"/>
      <c r="L201" s="44"/>
      <c r="M201" s="215"/>
      <c r="N201" s="216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125</v>
      </c>
      <c r="AU201" s="17" t="s">
        <v>82</v>
      </c>
    </row>
    <row r="202" s="13" customFormat="1">
      <c r="A202" s="13"/>
      <c r="B202" s="219"/>
      <c r="C202" s="220"/>
      <c r="D202" s="217" t="s">
        <v>127</v>
      </c>
      <c r="E202" s="221" t="s">
        <v>20</v>
      </c>
      <c r="F202" s="222" t="s">
        <v>275</v>
      </c>
      <c r="G202" s="220"/>
      <c r="H202" s="223">
        <v>82.519999999999996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9" t="s">
        <v>127</v>
      </c>
      <c r="AU202" s="229" t="s">
        <v>82</v>
      </c>
      <c r="AV202" s="13" t="s">
        <v>82</v>
      </c>
      <c r="AW202" s="13" t="s">
        <v>33</v>
      </c>
      <c r="AX202" s="13" t="s">
        <v>72</v>
      </c>
      <c r="AY202" s="229" t="s">
        <v>114</v>
      </c>
    </row>
    <row r="203" s="13" customFormat="1">
      <c r="A203" s="13"/>
      <c r="B203" s="219"/>
      <c r="C203" s="220"/>
      <c r="D203" s="217" t="s">
        <v>127</v>
      </c>
      <c r="E203" s="221" t="s">
        <v>20</v>
      </c>
      <c r="F203" s="222" t="s">
        <v>276</v>
      </c>
      <c r="G203" s="220"/>
      <c r="H203" s="223">
        <v>365.11000000000001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9" t="s">
        <v>127</v>
      </c>
      <c r="AU203" s="229" t="s">
        <v>82</v>
      </c>
      <c r="AV203" s="13" t="s">
        <v>82</v>
      </c>
      <c r="AW203" s="13" t="s">
        <v>33</v>
      </c>
      <c r="AX203" s="13" t="s">
        <v>72</v>
      </c>
      <c r="AY203" s="229" t="s">
        <v>114</v>
      </c>
    </row>
    <row r="204" s="13" customFormat="1">
      <c r="A204" s="13"/>
      <c r="B204" s="219"/>
      <c r="C204" s="220"/>
      <c r="D204" s="217" t="s">
        <v>127</v>
      </c>
      <c r="E204" s="221" t="s">
        <v>20</v>
      </c>
      <c r="F204" s="222" t="s">
        <v>277</v>
      </c>
      <c r="G204" s="220"/>
      <c r="H204" s="223">
        <v>33.149999999999999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9" t="s">
        <v>127</v>
      </c>
      <c r="AU204" s="229" t="s">
        <v>82</v>
      </c>
      <c r="AV204" s="13" t="s">
        <v>82</v>
      </c>
      <c r="AW204" s="13" t="s">
        <v>33</v>
      </c>
      <c r="AX204" s="13" t="s">
        <v>72</v>
      </c>
      <c r="AY204" s="229" t="s">
        <v>114</v>
      </c>
    </row>
    <row r="205" s="13" customFormat="1">
      <c r="A205" s="13"/>
      <c r="B205" s="219"/>
      <c r="C205" s="220"/>
      <c r="D205" s="217" t="s">
        <v>127</v>
      </c>
      <c r="E205" s="221" t="s">
        <v>20</v>
      </c>
      <c r="F205" s="222" t="s">
        <v>278</v>
      </c>
      <c r="G205" s="220"/>
      <c r="H205" s="223">
        <v>-23.109999999999999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9" t="s">
        <v>127</v>
      </c>
      <c r="AU205" s="229" t="s">
        <v>82</v>
      </c>
      <c r="AV205" s="13" t="s">
        <v>82</v>
      </c>
      <c r="AW205" s="13" t="s">
        <v>33</v>
      </c>
      <c r="AX205" s="13" t="s">
        <v>72</v>
      </c>
      <c r="AY205" s="229" t="s">
        <v>114</v>
      </c>
    </row>
    <row r="206" s="14" customFormat="1">
      <c r="A206" s="14"/>
      <c r="B206" s="230"/>
      <c r="C206" s="231"/>
      <c r="D206" s="217" t="s">
        <v>127</v>
      </c>
      <c r="E206" s="232" t="s">
        <v>20</v>
      </c>
      <c r="F206" s="233" t="s">
        <v>165</v>
      </c>
      <c r="G206" s="231"/>
      <c r="H206" s="234">
        <v>457.67000000000002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0" t="s">
        <v>127</v>
      </c>
      <c r="AU206" s="240" t="s">
        <v>82</v>
      </c>
      <c r="AV206" s="14" t="s">
        <v>121</v>
      </c>
      <c r="AW206" s="14" t="s">
        <v>33</v>
      </c>
      <c r="AX206" s="14" t="s">
        <v>80</v>
      </c>
      <c r="AY206" s="240" t="s">
        <v>114</v>
      </c>
    </row>
    <row r="207" s="2" customFormat="1" ht="37.8" customHeight="1">
      <c r="A207" s="38"/>
      <c r="B207" s="39"/>
      <c r="C207" s="200" t="s">
        <v>279</v>
      </c>
      <c r="D207" s="200" t="s">
        <v>116</v>
      </c>
      <c r="E207" s="201" t="s">
        <v>280</v>
      </c>
      <c r="F207" s="202" t="s">
        <v>281</v>
      </c>
      <c r="G207" s="203" t="s">
        <v>175</v>
      </c>
      <c r="H207" s="204">
        <v>23.109999999999999</v>
      </c>
      <c r="I207" s="205"/>
      <c r="J207" s="204">
        <f>ROUND(I207*H207,2)</f>
        <v>0</v>
      </c>
      <c r="K207" s="202" t="s">
        <v>120</v>
      </c>
      <c r="L207" s="44"/>
      <c r="M207" s="206" t="s">
        <v>20</v>
      </c>
      <c r="N207" s="207" t="s">
        <v>43</v>
      </c>
      <c r="O207" s="84"/>
      <c r="P207" s="208">
        <f>O207*H207</f>
        <v>0</v>
      </c>
      <c r="Q207" s="208">
        <v>0</v>
      </c>
      <c r="R207" s="208">
        <f>Q207*H207</f>
        <v>0</v>
      </c>
      <c r="S207" s="208">
        <v>0</v>
      </c>
      <c r="T207" s="20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0" t="s">
        <v>121</v>
      </c>
      <c r="AT207" s="210" t="s">
        <v>116</v>
      </c>
      <c r="AU207" s="210" t="s">
        <v>82</v>
      </c>
      <c r="AY207" s="17" t="s">
        <v>114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7" t="s">
        <v>80</v>
      </c>
      <c r="BK207" s="211">
        <f>ROUND(I207*H207,2)</f>
        <v>0</v>
      </c>
      <c r="BL207" s="17" t="s">
        <v>121</v>
      </c>
      <c r="BM207" s="210" t="s">
        <v>282</v>
      </c>
    </row>
    <row r="208" s="2" customFormat="1">
      <c r="A208" s="38"/>
      <c r="B208" s="39"/>
      <c r="C208" s="40"/>
      <c r="D208" s="212" t="s">
        <v>123</v>
      </c>
      <c r="E208" s="40"/>
      <c r="F208" s="213" t="s">
        <v>283</v>
      </c>
      <c r="G208" s="40"/>
      <c r="H208" s="40"/>
      <c r="I208" s="214"/>
      <c r="J208" s="40"/>
      <c r="K208" s="40"/>
      <c r="L208" s="44"/>
      <c r="M208" s="215"/>
      <c r="N208" s="216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123</v>
      </c>
      <c r="AU208" s="17" t="s">
        <v>82</v>
      </c>
    </row>
    <row r="209" s="2" customFormat="1">
      <c r="A209" s="38"/>
      <c r="B209" s="39"/>
      <c r="C209" s="40"/>
      <c r="D209" s="217" t="s">
        <v>125</v>
      </c>
      <c r="E209" s="40"/>
      <c r="F209" s="218" t="s">
        <v>284</v>
      </c>
      <c r="G209" s="40"/>
      <c r="H209" s="40"/>
      <c r="I209" s="214"/>
      <c r="J209" s="40"/>
      <c r="K209" s="40"/>
      <c r="L209" s="44"/>
      <c r="M209" s="215"/>
      <c r="N209" s="216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125</v>
      </c>
      <c r="AU209" s="17" t="s">
        <v>82</v>
      </c>
    </row>
    <row r="210" s="13" customFormat="1">
      <c r="A210" s="13"/>
      <c r="B210" s="219"/>
      <c r="C210" s="220"/>
      <c r="D210" s="217" t="s">
        <v>127</v>
      </c>
      <c r="E210" s="221" t="s">
        <v>20</v>
      </c>
      <c r="F210" s="222" t="s">
        <v>285</v>
      </c>
      <c r="G210" s="220"/>
      <c r="H210" s="223">
        <v>23.109999999999999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9" t="s">
        <v>127</v>
      </c>
      <c r="AU210" s="229" t="s">
        <v>82</v>
      </c>
      <c r="AV210" s="13" t="s">
        <v>82</v>
      </c>
      <c r="AW210" s="13" t="s">
        <v>33</v>
      </c>
      <c r="AX210" s="13" t="s">
        <v>80</v>
      </c>
      <c r="AY210" s="229" t="s">
        <v>114</v>
      </c>
    </row>
    <row r="211" s="2" customFormat="1" ht="24.15" customHeight="1">
      <c r="A211" s="38"/>
      <c r="B211" s="39"/>
      <c r="C211" s="200" t="s">
        <v>286</v>
      </c>
      <c r="D211" s="200" t="s">
        <v>116</v>
      </c>
      <c r="E211" s="201" t="s">
        <v>287</v>
      </c>
      <c r="F211" s="202" t="s">
        <v>288</v>
      </c>
      <c r="G211" s="203" t="s">
        <v>175</v>
      </c>
      <c r="H211" s="204">
        <v>23.109999999999999</v>
      </c>
      <c r="I211" s="205"/>
      <c r="J211" s="204">
        <f>ROUND(I211*H211,2)</f>
        <v>0</v>
      </c>
      <c r="K211" s="202" t="s">
        <v>120</v>
      </c>
      <c r="L211" s="44"/>
      <c r="M211" s="206" t="s">
        <v>20</v>
      </c>
      <c r="N211" s="207" t="s">
        <v>43</v>
      </c>
      <c r="O211" s="84"/>
      <c r="P211" s="208">
        <f>O211*H211</f>
        <v>0</v>
      </c>
      <c r="Q211" s="208">
        <v>0</v>
      </c>
      <c r="R211" s="208">
        <f>Q211*H211</f>
        <v>0</v>
      </c>
      <c r="S211" s="208">
        <v>0</v>
      </c>
      <c r="T211" s="20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0" t="s">
        <v>121</v>
      </c>
      <c r="AT211" s="210" t="s">
        <v>116</v>
      </c>
      <c r="AU211" s="210" t="s">
        <v>82</v>
      </c>
      <c r="AY211" s="17" t="s">
        <v>114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7" t="s">
        <v>80</v>
      </c>
      <c r="BK211" s="211">
        <f>ROUND(I211*H211,2)</f>
        <v>0</v>
      </c>
      <c r="BL211" s="17" t="s">
        <v>121</v>
      </c>
      <c r="BM211" s="210" t="s">
        <v>289</v>
      </c>
    </row>
    <row r="212" s="2" customFormat="1">
      <c r="A212" s="38"/>
      <c r="B212" s="39"/>
      <c r="C212" s="40"/>
      <c r="D212" s="212" t="s">
        <v>123</v>
      </c>
      <c r="E212" s="40"/>
      <c r="F212" s="213" t="s">
        <v>290</v>
      </c>
      <c r="G212" s="40"/>
      <c r="H212" s="40"/>
      <c r="I212" s="214"/>
      <c r="J212" s="40"/>
      <c r="K212" s="40"/>
      <c r="L212" s="44"/>
      <c r="M212" s="215"/>
      <c r="N212" s="216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123</v>
      </c>
      <c r="AU212" s="17" t="s">
        <v>82</v>
      </c>
    </row>
    <row r="213" s="2" customFormat="1">
      <c r="A213" s="38"/>
      <c r="B213" s="39"/>
      <c r="C213" s="40"/>
      <c r="D213" s="217" t="s">
        <v>125</v>
      </c>
      <c r="E213" s="40"/>
      <c r="F213" s="218" t="s">
        <v>284</v>
      </c>
      <c r="G213" s="40"/>
      <c r="H213" s="40"/>
      <c r="I213" s="214"/>
      <c r="J213" s="40"/>
      <c r="K213" s="40"/>
      <c r="L213" s="44"/>
      <c r="M213" s="215"/>
      <c r="N213" s="216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125</v>
      </c>
      <c r="AU213" s="17" t="s">
        <v>82</v>
      </c>
    </row>
    <row r="214" s="2" customFormat="1" ht="24.15" customHeight="1">
      <c r="A214" s="38"/>
      <c r="B214" s="39"/>
      <c r="C214" s="200" t="s">
        <v>7</v>
      </c>
      <c r="D214" s="200" t="s">
        <v>116</v>
      </c>
      <c r="E214" s="201" t="s">
        <v>291</v>
      </c>
      <c r="F214" s="202" t="s">
        <v>292</v>
      </c>
      <c r="G214" s="203" t="s">
        <v>175</v>
      </c>
      <c r="H214" s="204">
        <v>457.67000000000002</v>
      </c>
      <c r="I214" s="205"/>
      <c r="J214" s="204">
        <f>ROUND(I214*H214,2)</f>
        <v>0</v>
      </c>
      <c r="K214" s="202" t="s">
        <v>120</v>
      </c>
      <c r="L214" s="44"/>
      <c r="M214" s="206" t="s">
        <v>20</v>
      </c>
      <c r="N214" s="207" t="s">
        <v>43</v>
      </c>
      <c r="O214" s="84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0" t="s">
        <v>121</v>
      </c>
      <c r="AT214" s="210" t="s">
        <v>116</v>
      </c>
      <c r="AU214" s="210" t="s">
        <v>82</v>
      </c>
      <c r="AY214" s="17" t="s">
        <v>114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7" t="s">
        <v>80</v>
      </c>
      <c r="BK214" s="211">
        <f>ROUND(I214*H214,2)</f>
        <v>0</v>
      </c>
      <c r="BL214" s="17" t="s">
        <v>121</v>
      </c>
      <c r="BM214" s="210" t="s">
        <v>293</v>
      </c>
    </row>
    <row r="215" s="2" customFormat="1">
      <c r="A215" s="38"/>
      <c r="B215" s="39"/>
      <c r="C215" s="40"/>
      <c r="D215" s="212" t="s">
        <v>123</v>
      </c>
      <c r="E215" s="40"/>
      <c r="F215" s="213" t="s">
        <v>294</v>
      </c>
      <c r="G215" s="40"/>
      <c r="H215" s="40"/>
      <c r="I215" s="214"/>
      <c r="J215" s="40"/>
      <c r="K215" s="40"/>
      <c r="L215" s="44"/>
      <c r="M215" s="215"/>
      <c r="N215" s="216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123</v>
      </c>
      <c r="AU215" s="17" t="s">
        <v>82</v>
      </c>
    </row>
    <row r="216" s="2" customFormat="1">
      <c r="A216" s="38"/>
      <c r="B216" s="39"/>
      <c r="C216" s="40"/>
      <c r="D216" s="217" t="s">
        <v>125</v>
      </c>
      <c r="E216" s="40"/>
      <c r="F216" s="218" t="s">
        <v>295</v>
      </c>
      <c r="G216" s="40"/>
      <c r="H216" s="40"/>
      <c r="I216" s="214"/>
      <c r="J216" s="40"/>
      <c r="K216" s="40"/>
      <c r="L216" s="44"/>
      <c r="M216" s="215"/>
      <c r="N216" s="216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125</v>
      </c>
      <c r="AU216" s="17" t="s">
        <v>82</v>
      </c>
    </row>
    <row r="217" s="2" customFormat="1" ht="24.15" customHeight="1">
      <c r="A217" s="38"/>
      <c r="B217" s="39"/>
      <c r="C217" s="200" t="s">
        <v>296</v>
      </c>
      <c r="D217" s="200" t="s">
        <v>116</v>
      </c>
      <c r="E217" s="201" t="s">
        <v>297</v>
      </c>
      <c r="F217" s="202" t="s">
        <v>298</v>
      </c>
      <c r="G217" s="203" t="s">
        <v>299</v>
      </c>
      <c r="H217" s="204">
        <v>961.55999999999995</v>
      </c>
      <c r="I217" s="205"/>
      <c r="J217" s="204">
        <f>ROUND(I217*H217,2)</f>
        <v>0</v>
      </c>
      <c r="K217" s="202" t="s">
        <v>120</v>
      </c>
      <c r="L217" s="44"/>
      <c r="M217" s="206" t="s">
        <v>20</v>
      </c>
      <c r="N217" s="207" t="s">
        <v>43</v>
      </c>
      <c r="O217" s="84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0" t="s">
        <v>121</v>
      </c>
      <c r="AT217" s="210" t="s">
        <v>116</v>
      </c>
      <c r="AU217" s="210" t="s">
        <v>82</v>
      </c>
      <c r="AY217" s="17" t="s">
        <v>114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7" t="s">
        <v>80</v>
      </c>
      <c r="BK217" s="211">
        <f>ROUND(I217*H217,2)</f>
        <v>0</v>
      </c>
      <c r="BL217" s="17" t="s">
        <v>121</v>
      </c>
      <c r="BM217" s="210" t="s">
        <v>300</v>
      </c>
    </row>
    <row r="218" s="2" customFormat="1">
      <c r="A218" s="38"/>
      <c r="B218" s="39"/>
      <c r="C218" s="40"/>
      <c r="D218" s="212" t="s">
        <v>123</v>
      </c>
      <c r="E218" s="40"/>
      <c r="F218" s="213" t="s">
        <v>301</v>
      </c>
      <c r="G218" s="40"/>
      <c r="H218" s="40"/>
      <c r="I218" s="214"/>
      <c r="J218" s="40"/>
      <c r="K218" s="40"/>
      <c r="L218" s="44"/>
      <c r="M218" s="215"/>
      <c r="N218" s="216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123</v>
      </c>
      <c r="AU218" s="17" t="s">
        <v>82</v>
      </c>
    </row>
    <row r="219" s="2" customFormat="1">
      <c r="A219" s="38"/>
      <c r="B219" s="39"/>
      <c r="C219" s="40"/>
      <c r="D219" s="217" t="s">
        <v>125</v>
      </c>
      <c r="E219" s="40"/>
      <c r="F219" s="218" t="s">
        <v>302</v>
      </c>
      <c r="G219" s="40"/>
      <c r="H219" s="40"/>
      <c r="I219" s="214"/>
      <c r="J219" s="40"/>
      <c r="K219" s="40"/>
      <c r="L219" s="44"/>
      <c r="M219" s="215"/>
      <c r="N219" s="216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125</v>
      </c>
      <c r="AU219" s="17" t="s">
        <v>82</v>
      </c>
    </row>
    <row r="220" s="13" customFormat="1">
      <c r="A220" s="13"/>
      <c r="B220" s="219"/>
      <c r="C220" s="220"/>
      <c r="D220" s="217" t="s">
        <v>127</v>
      </c>
      <c r="E220" s="221" t="s">
        <v>20</v>
      </c>
      <c r="F220" s="222" t="s">
        <v>303</v>
      </c>
      <c r="G220" s="220"/>
      <c r="H220" s="223">
        <v>961.55999999999995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9" t="s">
        <v>127</v>
      </c>
      <c r="AU220" s="229" t="s">
        <v>82</v>
      </c>
      <c r="AV220" s="13" t="s">
        <v>82</v>
      </c>
      <c r="AW220" s="13" t="s">
        <v>33</v>
      </c>
      <c r="AX220" s="13" t="s">
        <v>80</v>
      </c>
      <c r="AY220" s="229" t="s">
        <v>114</v>
      </c>
    </row>
    <row r="221" s="2" customFormat="1" ht="24.15" customHeight="1">
      <c r="A221" s="38"/>
      <c r="B221" s="39"/>
      <c r="C221" s="200" t="s">
        <v>304</v>
      </c>
      <c r="D221" s="200" t="s">
        <v>116</v>
      </c>
      <c r="E221" s="201" t="s">
        <v>305</v>
      </c>
      <c r="F221" s="202" t="s">
        <v>306</v>
      </c>
      <c r="G221" s="203" t="s">
        <v>175</v>
      </c>
      <c r="H221" s="204">
        <v>480.77999999999997</v>
      </c>
      <c r="I221" s="205"/>
      <c r="J221" s="204">
        <f>ROUND(I221*H221,2)</f>
        <v>0</v>
      </c>
      <c r="K221" s="202" t="s">
        <v>120</v>
      </c>
      <c r="L221" s="44"/>
      <c r="M221" s="206" t="s">
        <v>20</v>
      </c>
      <c r="N221" s="207" t="s">
        <v>43</v>
      </c>
      <c r="O221" s="84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0" t="s">
        <v>121</v>
      </c>
      <c r="AT221" s="210" t="s">
        <v>116</v>
      </c>
      <c r="AU221" s="210" t="s">
        <v>82</v>
      </c>
      <c r="AY221" s="17" t="s">
        <v>114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7" t="s">
        <v>80</v>
      </c>
      <c r="BK221" s="211">
        <f>ROUND(I221*H221,2)</f>
        <v>0</v>
      </c>
      <c r="BL221" s="17" t="s">
        <v>121</v>
      </c>
      <c r="BM221" s="210" t="s">
        <v>307</v>
      </c>
    </row>
    <row r="222" s="2" customFormat="1">
      <c r="A222" s="38"/>
      <c r="B222" s="39"/>
      <c r="C222" s="40"/>
      <c r="D222" s="212" t="s">
        <v>123</v>
      </c>
      <c r="E222" s="40"/>
      <c r="F222" s="213" t="s">
        <v>308</v>
      </c>
      <c r="G222" s="40"/>
      <c r="H222" s="40"/>
      <c r="I222" s="214"/>
      <c r="J222" s="40"/>
      <c r="K222" s="40"/>
      <c r="L222" s="44"/>
      <c r="M222" s="215"/>
      <c r="N222" s="216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123</v>
      </c>
      <c r="AU222" s="17" t="s">
        <v>82</v>
      </c>
    </row>
    <row r="223" s="2" customFormat="1">
      <c r="A223" s="38"/>
      <c r="B223" s="39"/>
      <c r="C223" s="40"/>
      <c r="D223" s="217" t="s">
        <v>125</v>
      </c>
      <c r="E223" s="40"/>
      <c r="F223" s="218" t="s">
        <v>309</v>
      </c>
      <c r="G223" s="40"/>
      <c r="H223" s="40"/>
      <c r="I223" s="214"/>
      <c r="J223" s="40"/>
      <c r="K223" s="40"/>
      <c r="L223" s="44"/>
      <c r="M223" s="215"/>
      <c r="N223" s="216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125</v>
      </c>
      <c r="AU223" s="17" t="s">
        <v>82</v>
      </c>
    </row>
    <row r="224" s="13" customFormat="1">
      <c r="A224" s="13"/>
      <c r="B224" s="219"/>
      <c r="C224" s="220"/>
      <c r="D224" s="217" t="s">
        <v>127</v>
      </c>
      <c r="E224" s="221" t="s">
        <v>20</v>
      </c>
      <c r="F224" s="222" t="s">
        <v>310</v>
      </c>
      <c r="G224" s="220"/>
      <c r="H224" s="223">
        <v>480.77999999999997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9" t="s">
        <v>127</v>
      </c>
      <c r="AU224" s="229" t="s">
        <v>82</v>
      </c>
      <c r="AV224" s="13" t="s">
        <v>82</v>
      </c>
      <c r="AW224" s="13" t="s">
        <v>33</v>
      </c>
      <c r="AX224" s="13" t="s">
        <v>80</v>
      </c>
      <c r="AY224" s="229" t="s">
        <v>114</v>
      </c>
    </row>
    <row r="225" s="2" customFormat="1" ht="24.15" customHeight="1">
      <c r="A225" s="38"/>
      <c r="B225" s="39"/>
      <c r="C225" s="200" t="s">
        <v>311</v>
      </c>
      <c r="D225" s="200" t="s">
        <v>116</v>
      </c>
      <c r="E225" s="201" t="s">
        <v>312</v>
      </c>
      <c r="F225" s="202" t="s">
        <v>313</v>
      </c>
      <c r="G225" s="203" t="s">
        <v>175</v>
      </c>
      <c r="H225" s="204">
        <v>78.930000000000007</v>
      </c>
      <c r="I225" s="205"/>
      <c r="J225" s="204">
        <f>ROUND(I225*H225,2)</f>
        <v>0</v>
      </c>
      <c r="K225" s="202" t="s">
        <v>120</v>
      </c>
      <c r="L225" s="44"/>
      <c r="M225" s="206" t="s">
        <v>20</v>
      </c>
      <c r="N225" s="207" t="s">
        <v>43</v>
      </c>
      <c r="O225" s="84"/>
      <c r="P225" s="208">
        <f>O225*H225</f>
        <v>0</v>
      </c>
      <c r="Q225" s="208">
        <v>0</v>
      </c>
      <c r="R225" s="208">
        <f>Q225*H225</f>
        <v>0</v>
      </c>
      <c r="S225" s="208">
        <v>0</v>
      </c>
      <c r="T225" s="209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0" t="s">
        <v>121</v>
      </c>
      <c r="AT225" s="210" t="s">
        <v>116</v>
      </c>
      <c r="AU225" s="210" t="s">
        <v>82</v>
      </c>
      <c r="AY225" s="17" t="s">
        <v>114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7" t="s">
        <v>80</v>
      </c>
      <c r="BK225" s="211">
        <f>ROUND(I225*H225,2)</f>
        <v>0</v>
      </c>
      <c r="BL225" s="17" t="s">
        <v>121</v>
      </c>
      <c r="BM225" s="210" t="s">
        <v>314</v>
      </c>
    </row>
    <row r="226" s="2" customFormat="1">
      <c r="A226" s="38"/>
      <c r="B226" s="39"/>
      <c r="C226" s="40"/>
      <c r="D226" s="212" t="s">
        <v>123</v>
      </c>
      <c r="E226" s="40"/>
      <c r="F226" s="213" t="s">
        <v>315</v>
      </c>
      <c r="G226" s="40"/>
      <c r="H226" s="40"/>
      <c r="I226" s="214"/>
      <c r="J226" s="40"/>
      <c r="K226" s="40"/>
      <c r="L226" s="44"/>
      <c r="M226" s="215"/>
      <c r="N226" s="216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123</v>
      </c>
      <c r="AU226" s="17" t="s">
        <v>82</v>
      </c>
    </row>
    <row r="227" s="2" customFormat="1">
      <c r="A227" s="38"/>
      <c r="B227" s="39"/>
      <c r="C227" s="40"/>
      <c r="D227" s="217" t="s">
        <v>125</v>
      </c>
      <c r="E227" s="40"/>
      <c r="F227" s="218" t="s">
        <v>316</v>
      </c>
      <c r="G227" s="40"/>
      <c r="H227" s="40"/>
      <c r="I227" s="214"/>
      <c r="J227" s="40"/>
      <c r="K227" s="40"/>
      <c r="L227" s="44"/>
      <c r="M227" s="215"/>
      <c r="N227" s="216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125</v>
      </c>
      <c r="AU227" s="17" t="s">
        <v>82</v>
      </c>
    </row>
    <row r="228" s="13" customFormat="1">
      <c r="A228" s="13"/>
      <c r="B228" s="219"/>
      <c r="C228" s="220"/>
      <c r="D228" s="217" t="s">
        <v>127</v>
      </c>
      <c r="E228" s="221" t="s">
        <v>20</v>
      </c>
      <c r="F228" s="222" t="s">
        <v>317</v>
      </c>
      <c r="G228" s="220"/>
      <c r="H228" s="223">
        <v>480.77999999999997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9" t="s">
        <v>127</v>
      </c>
      <c r="AU228" s="229" t="s">
        <v>82</v>
      </c>
      <c r="AV228" s="13" t="s">
        <v>82</v>
      </c>
      <c r="AW228" s="13" t="s">
        <v>33</v>
      </c>
      <c r="AX228" s="13" t="s">
        <v>72</v>
      </c>
      <c r="AY228" s="229" t="s">
        <v>114</v>
      </c>
    </row>
    <row r="229" s="13" customFormat="1">
      <c r="A229" s="13"/>
      <c r="B229" s="219"/>
      <c r="C229" s="220"/>
      <c r="D229" s="217" t="s">
        <v>127</v>
      </c>
      <c r="E229" s="221" t="s">
        <v>20</v>
      </c>
      <c r="F229" s="222" t="s">
        <v>318</v>
      </c>
      <c r="G229" s="220"/>
      <c r="H229" s="223">
        <v>-229.22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9" t="s">
        <v>127</v>
      </c>
      <c r="AU229" s="229" t="s">
        <v>82</v>
      </c>
      <c r="AV229" s="13" t="s">
        <v>82</v>
      </c>
      <c r="AW229" s="13" t="s">
        <v>33</v>
      </c>
      <c r="AX229" s="13" t="s">
        <v>72</v>
      </c>
      <c r="AY229" s="229" t="s">
        <v>114</v>
      </c>
    </row>
    <row r="230" s="13" customFormat="1">
      <c r="A230" s="13"/>
      <c r="B230" s="219"/>
      <c r="C230" s="220"/>
      <c r="D230" s="217" t="s">
        <v>127</v>
      </c>
      <c r="E230" s="221" t="s">
        <v>20</v>
      </c>
      <c r="F230" s="222" t="s">
        <v>319</v>
      </c>
      <c r="G230" s="220"/>
      <c r="H230" s="223">
        <v>-42.740000000000002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9" t="s">
        <v>127</v>
      </c>
      <c r="AU230" s="229" t="s">
        <v>82</v>
      </c>
      <c r="AV230" s="13" t="s">
        <v>82</v>
      </c>
      <c r="AW230" s="13" t="s">
        <v>33</v>
      </c>
      <c r="AX230" s="13" t="s">
        <v>72</v>
      </c>
      <c r="AY230" s="229" t="s">
        <v>114</v>
      </c>
    </row>
    <row r="231" s="13" customFormat="1">
      <c r="A231" s="13"/>
      <c r="B231" s="219"/>
      <c r="C231" s="220"/>
      <c r="D231" s="217" t="s">
        <v>127</v>
      </c>
      <c r="E231" s="221" t="s">
        <v>20</v>
      </c>
      <c r="F231" s="222" t="s">
        <v>320</v>
      </c>
      <c r="G231" s="220"/>
      <c r="H231" s="223">
        <v>-27.449999999999999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9" t="s">
        <v>127</v>
      </c>
      <c r="AU231" s="229" t="s">
        <v>82</v>
      </c>
      <c r="AV231" s="13" t="s">
        <v>82</v>
      </c>
      <c r="AW231" s="13" t="s">
        <v>33</v>
      </c>
      <c r="AX231" s="13" t="s">
        <v>72</v>
      </c>
      <c r="AY231" s="229" t="s">
        <v>114</v>
      </c>
    </row>
    <row r="232" s="13" customFormat="1">
      <c r="A232" s="13"/>
      <c r="B232" s="219"/>
      <c r="C232" s="220"/>
      <c r="D232" s="217" t="s">
        <v>127</v>
      </c>
      <c r="E232" s="221" t="s">
        <v>20</v>
      </c>
      <c r="F232" s="222" t="s">
        <v>321</v>
      </c>
      <c r="G232" s="220"/>
      <c r="H232" s="223">
        <v>-57.619999999999997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29" t="s">
        <v>127</v>
      </c>
      <c r="AU232" s="229" t="s">
        <v>82</v>
      </c>
      <c r="AV232" s="13" t="s">
        <v>82</v>
      </c>
      <c r="AW232" s="13" t="s">
        <v>33</v>
      </c>
      <c r="AX232" s="13" t="s">
        <v>72</v>
      </c>
      <c r="AY232" s="229" t="s">
        <v>114</v>
      </c>
    </row>
    <row r="233" s="13" customFormat="1">
      <c r="A233" s="13"/>
      <c r="B233" s="219"/>
      <c r="C233" s="220"/>
      <c r="D233" s="217" t="s">
        <v>127</v>
      </c>
      <c r="E233" s="221" t="s">
        <v>20</v>
      </c>
      <c r="F233" s="222" t="s">
        <v>322</v>
      </c>
      <c r="G233" s="220"/>
      <c r="H233" s="223">
        <v>-8.9700000000000006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9" t="s">
        <v>127</v>
      </c>
      <c r="AU233" s="229" t="s">
        <v>82</v>
      </c>
      <c r="AV233" s="13" t="s">
        <v>82</v>
      </c>
      <c r="AW233" s="13" t="s">
        <v>33</v>
      </c>
      <c r="AX233" s="13" t="s">
        <v>72</v>
      </c>
      <c r="AY233" s="229" t="s">
        <v>114</v>
      </c>
    </row>
    <row r="234" s="13" customFormat="1">
      <c r="A234" s="13"/>
      <c r="B234" s="219"/>
      <c r="C234" s="220"/>
      <c r="D234" s="217" t="s">
        <v>127</v>
      </c>
      <c r="E234" s="221" t="s">
        <v>20</v>
      </c>
      <c r="F234" s="222" t="s">
        <v>323</v>
      </c>
      <c r="G234" s="220"/>
      <c r="H234" s="223">
        <v>-13.539999999999999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9" t="s">
        <v>127</v>
      </c>
      <c r="AU234" s="229" t="s">
        <v>82</v>
      </c>
      <c r="AV234" s="13" t="s">
        <v>82</v>
      </c>
      <c r="AW234" s="13" t="s">
        <v>33</v>
      </c>
      <c r="AX234" s="13" t="s">
        <v>72</v>
      </c>
      <c r="AY234" s="229" t="s">
        <v>114</v>
      </c>
    </row>
    <row r="235" s="13" customFormat="1">
      <c r="A235" s="13"/>
      <c r="B235" s="219"/>
      <c r="C235" s="220"/>
      <c r="D235" s="217" t="s">
        <v>127</v>
      </c>
      <c r="E235" s="221" t="s">
        <v>20</v>
      </c>
      <c r="F235" s="222" t="s">
        <v>324</v>
      </c>
      <c r="G235" s="220"/>
      <c r="H235" s="223">
        <v>-1.3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9" t="s">
        <v>127</v>
      </c>
      <c r="AU235" s="229" t="s">
        <v>82</v>
      </c>
      <c r="AV235" s="13" t="s">
        <v>82</v>
      </c>
      <c r="AW235" s="13" t="s">
        <v>33</v>
      </c>
      <c r="AX235" s="13" t="s">
        <v>72</v>
      </c>
      <c r="AY235" s="229" t="s">
        <v>114</v>
      </c>
    </row>
    <row r="236" s="13" customFormat="1">
      <c r="A236" s="13"/>
      <c r="B236" s="219"/>
      <c r="C236" s="220"/>
      <c r="D236" s="217" t="s">
        <v>127</v>
      </c>
      <c r="E236" s="221" t="s">
        <v>20</v>
      </c>
      <c r="F236" s="222" t="s">
        <v>325</v>
      </c>
      <c r="G236" s="220"/>
      <c r="H236" s="223">
        <v>-21.010000000000002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9" t="s">
        <v>127</v>
      </c>
      <c r="AU236" s="229" t="s">
        <v>82</v>
      </c>
      <c r="AV236" s="13" t="s">
        <v>82</v>
      </c>
      <c r="AW236" s="13" t="s">
        <v>33</v>
      </c>
      <c r="AX236" s="13" t="s">
        <v>72</v>
      </c>
      <c r="AY236" s="229" t="s">
        <v>114</v>
      </c>
    </row>
    <row r="237" s="14" customFormat="1">
      <c r="A237" s="14"/>
      <c r="B237" s="230"/>
      <c r="C237" s="231"/>
      <c r="D237" s="217" t="s">
        <v>127</v>
      </c>
      <c r="E237" s="232" t="s">
        <v>20</v>
      </c>
      <c r="F237" s="233" t="s">
        <v>165</v>
      </c>
      <c r="G237" s="231"/>
      <c r="H237" s="234">
        <v>78.930000000000007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0" t="s">
        <v>127</v>
      </c>
      <c r="AU237" s="240" t="s">
        <v>82</v>
      </c>
      <c r="AV237" s="14" t="s">
        <v>121</v>
      </c>
      <c r="AW237" s="14" t="s">
        <v>33</v>
      </c>
      <c r="AX237" s="14" t="s">
        <v>80</v>
      </c>
      <c r="AY237" s="240" t="s">
        <v>114</v>
      </c>
    </row>
    <row r="238" s="2" customFormat="1" ht="16.5" customHeight="1">
      <c r="A238" s="38"/>
      <c r="B238" s="39"/>
      <c r="C238" s="241" t="s">
        <v>326</v>
      </c>
      <c r="D238" s="241" t="s">
        <v>327</v>
      </c>
      <c r="E238" s="242" t="s">
        <v>328</v>
      </c>
      <c r="F238" s="243" t="s">
        <v>329</v>
      </c>
      <c r="G238" s="244" t="s">
        <v>299</v>
      </c>
      <c r="H238" s="245">
        <v>157.86000000000001</v>
      </c>
      <c r="I238" s="246"/>
      <c r="J238" s="245">
        <f>ROUND(I238*H238,2)</f>
        <v>0</v>
      </c>
      <c r="K238" s="243" t="s">
        <v>120</v>
      </c>
      <c r="L238" s="247"/>
      <c r="M238" s="248" t="s">
        <v>20</v>
      </c>
      <c r="N238" s="249" t="s">
        <v>43</v>
      </c>
      <c r="O238" s="84"/>
      <c r="P238" s="208">
        <f>O238*H238</f>
        <v>0</v>
      </c>
      <c r="Q238" s="208">
        <v>1</v>
      </c>
      <c r="R238" s="208">
        <f>Q238*H238</f>
        <v>157.86000000000001</v>
      </c>
      <c r="S238" s="208">
        <v>0</v>
      </c>
      <c r="T238" s="209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0" t="s">
        <v>166</v>
      </c>
      <c r="AT238" s="210" t="s">
        <v>327</v>
      </c>
      <c r="AU238" s="210" t="s">
        <v>82</v>
      </c>
      <c r="AY238" s="17" t="s">
        <v>114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7" t="s">
        <v>80</v>
      </c>
      <c r="BK238" s="211">
        <f>ROUND(I238*H238,2)</f>
        <v>0</v>
      </c>
      <c r="BL238" s="17" t="s">
        <v>121</v>
      </c>
      <c r="BM238" s="210" t="s">
        <v>330</v>
      </c>
    </row>
    <row r="239" s="2" customFormat="1">
      <c r="A239" s="38"/>
      <c r="B239" s="39"/>
      <c r="C239" s="40"/>
      <c r="D239" s="217" t="s">
        <v>125</v>
      </c>
      <c r="E239" s="40"/>
      <c r="F239" s="218" t="s">
        <v>331</v>
      </c>
      <c r="G239" s="40"/>
      <c r="H239" s="40"/>
      <c r="I239" s="214"/>
      <c r="J239" s="40"/>
      <c r="K239" s="40"/>
      <c r="L239" s="44"/>
      <c r="M239" s="215"/>
      <c r="N239" s="216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125</v>
      </c>
      <c r="AU239" s="17" t="s">
        <v>82</v>
      </c>
    </row>
    <row r="240" s="13" customFormat="1">
      <c r="A240" s="13"/>
      <c r="B240" s="219"/>
      <c r="C240" s="220"/>
      <c r="D240" s="217" t="s">
        <v>127</v>
      </c>
      <c r="E240" s="221" t="s">
        <v>20</v>
      </c>
      <c r="F240" s="222" t="s">
        <v>332</v>
      </c>
      <c r="G240" s="220"/>
      <c r="H240" s="223">
        <v>157.86000000000001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9" t="s">
        <v>127</v>
      </c>
      <c r="AU240" s="229" t="s">
        <v>82</v>
      </c>
      <c r="AV240" s="13" t="s">
        <v>82</v>
      </c>
      <c r="AW240" s="13" t="s">
        <v>33</v>
      </c>
      <c r="AX240" s="13" t="s">
        <v>80</v>
      </c>
      <c r="AY240" s="229" t="s">
        <v>114</v>
      </c>
    </row>
    <row r="241" s="2" customFormat="1" ht="37.8" customHeight="1">
      <c r="A241" s="38"/>
      <c r="B241" s="39"/>
      <c r="C241" s="200" t="s">
        <v>333</v>
      </c>
      <c r="D241" s="200" t="s">
        <v>116</v>
      </c>
      <c r="E241" s="201" t="s">
        <v>334</v>
      </c>
      <c r="F241" s="202" t="s">
        <v>335</v>
      </c>
      <c r="G241" s="203" t="s">
        <v>175</v>
      </c>
      <c r="H241" s="204">
        <v>286.83999999999997</v>
      </c>
      <c r="I241" s="205"/>
      <c r="J241" s="204">
        <f>ROUND(I241*H241,2)</f>
        <v>0</v>
      </c>
      <c r="K241" s="202" t="s">
        <v>120</v>
      </c>
      <c r="L241" s="44"/>
      <c r="M241" s="206" t="s">
        <v>20</v>
      </c>
      <c r="N241" s="207" t="s">
        <v>43</v>
      </c>
      <c r="O241" s="84"/>
      <c r="P241" s="208">
        <f>O241*H241</f>
        <v>0</v>
      </c>
      <c r="Q241" s="208">
        <v>0</v>
      </c>
      <c r="R241" s="208">
        <f>Q241*H241</f>
        <v>0</v>
      </c>
      <c r="S241" s="208">
        <v>0</v>
      </c>
      <c r="T241" s="209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0" t="s">
        <v>121</v>
      </c>
      <c r="AT241" s="210" t="s">
        <v>116</v>
      </c>
      <c r="AU241" s="210" t="s">
        <v>82</v>
      </c>
      <c r="AY241" s="17" t="s">
        <v>114</v>
      </c>
      <c r="BE241" s="211">
        <f>IF(N241="základní",J241,0)</f>
        <v>0</v>
      </c>
      <c r="BF241" s="211">
        <f>IF(N241="snížená",J241,0)</f>
        <v>0</v>
      </c>
      <c r="BG241" s="211">
        <f>IF(N241="zákl. přenesená",J241,0)</f>
        <v>0</v>
      </c>
      <c r="BH241" s="211">
        <f>IF(N241="sníž. přenesená",J241,0)</f>
        <v>0</v>
      </c>
      <c r="BI241" s="211">
        <f>IF(N241="nulová",J241,0)</f>
        <v>0</v>
      </c>
      <c r="BJ241" s="17" t="s">
        <v>80</v>
      </c>
      <c r="BK241" s="211">
        <f>ROUND(I241*H241,2)</f>
        <v>0</v>
      </c>
      <c r="BL241" s="17" t="s">
        <v>121</v>
      </c>
      <c r="BM241" s="210" t="s">
        <v>336</v>
      </c>
    </row>
    <row r="242" s="2" customFormat="1">
      <c r="A242" s="38"/>
      <c r="B242" s="39"/>
      <c r="C242" s="40"/>
      <c r="D242" s="212" t="s">
        <v>123</v>
      </c>
      <c r="E242" s="40"/>
      <c r="F242" s="213" t="s">
        <v>337</v>
      </c>
      <c r="G242" s="40"/>
      <c r="H242" s="40"/>
      <c r="I242" s="214"/>
      <c r="J242" s="40"/>
      <c r="K242" s="40"/>
      <c r="L242" s="44"/>
      <c r="M242" s="215"/>
      <c r="N242" s="216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123</v>
      </c>
      <c r="AU242" s="17" t="s">
        <v>82</v>
      </c>
    </row>
    <row r="243" s="2" customFormat="1">
      <c r="A243" s="38"/>
      <c r="B243" s="39"/>
      <c r="C243" s="40"/>
      <c r="D243" s="217" t="s">
        <v>125</v>
      </c>
      <c r="E243" s="40"/>
      <c r="F243" s="218" t="s">
        <v>162</v>
      </c>
      <c r="G243" s="40"/>
      <c r="H243" s="40"/>
      <c r="I243" s="214"/>
      <c r="J243" s="40"/>
      <c r="K243" s="40"/>
      <c r="L243" s="44"/>
      <c r="M243" s="215"/>
      <c r="N243" s="216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125</v>
      </c>
      <c r="AU243" s="17" t="s">
        <v>82</v>
      </c>
    </row>
    <row r="244" s="13" customFormat="1">
      <c r="A244" s="13"/>
      <c r="B244" s="219"/>
      <c r="C244" s="220"/>
      <c r="D244" s="217" t="s">
        <v>127</v>
      </c>
      <c r="E244" s="221" t="s">
        <v>20</v>
      </c>
      <c r="F244" s="222" t="s">
        <v>338</v>
      </c>
      <c r="G244" s="220"/>
      <c r="H244" s="223">
        <v>229.22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9" t="s">
        <v>127</v>
      </c>
      <c r="AU244" s="229" t="s">
        <v>82</v>
      </c>
      <c r="AV244" s="13" t="s">
        <v>82</v>
      </c>
      <c r="AW244" s="13" t="s">
        <v>33</v>
      </c>
      <c r="AX244" s="13" t="s">
        <v>72</v>
      </c>
      <c r="AY244" s="229" t="s">
        <v>114</v>
      </c>
    </row>
    <row r="245" s="13" customFormat="1">
      <c r="A245" s="13"/>
      <c r="B245" s="219"/>
      <c r="C245" s="220"/>
      <c r="D245" s="217" t="s">
        <v>127</v>
      </c>
      <c r="E245" s="221" t="s">
        <v>20</v>
      </c>
      <c r="F245" s="222" t="s">
        <v>339</v>
      </c>
      <c r="G245" s="220"/>
      <c r="H245" s="223">
        <v>57.619999999999997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9" t="s">
        <v>127</v>
      </c>
      <c r="AU245" s="229" t="s">
        <v>82</v>
      </c>
      <c r="AV245" s="13" t="s">
        <v>82</v>
      </c>
      <c r="AW245" s="13" t="s">
        <v>33</v>
      </c>
      <c r="AX245" s="13" t="s">
        <v>72</v>
      </c>
      <c r="AY245" s="229" t="s">
        <v>114</v>
      </c>
    </row>
    <row r="246" s="14" customFormat="1">
      <c r="A246" s="14"/>
      <c r="B246" s="230"/>
      <c r="C246" s="231"/>
      <c r="D246" s="217" t="s">
        <v>127</v>
      </c>
      <c r="E246" s="232" t="s">
        <v>20</v>
      </c>
      <c r="F246" s="233" t="s">
        <v>165</v>
      </c>
      <c r="G246" s="231"/>
      <c r="H246" s="234">
        <v>286.83999999999997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0" t="s">
        <v>127</v>
      </c>
      <c r="AU246" s="240" t="s">
        <v>82</v>
      </c>
      <c r="AV246" s="14" t="s">
        <v>121</v>
      </c>
      <c r="AW246" s="14" t="s">
        <v>33</v>
      </c>
      <c r="AX246" s="14" t="s">
        <v>80</v>
      </c>
      <c r="AY246" s="240" t="s">
        <v>114</v>
      </c>
    </row>
    <row r="247" s="2" customFormat="1" ht="16.5" customHeight="1">
      <c r="A247" s="38"/>
      <c r="B247" s="39"/>
      <c r="C247" s="241" t="s">
        <v>340</v>
      </c>
      <c r="D247" s="241" t="s">
        <v>327</v>
      </c>
      <c r="E247" s="242" t="s">
        <v>341</v>
      </c>
      <c r="F247" s="243" t="s">
        <v>342</v>
      </c>
      <c r="G247" s="244" t="s">
        <v>299</v>
      </c>
      <c r="H247" s="245">
        <v>573.67999999999995</v>
      </c>
      <c r="I247" s="246"/>
      <c r="J247" s="245">
        <f>ROUND(I247*H247,2)</f>
        <v>0</v>
      </c>
      <c r="K247" s="243" t="s">
        <v>120</v>
      </c>
      <c r="L247" s="247"/>
      <c r="M247" s="248" t="s">
        <v>20</v>
      </c>
      <c r="N247" s="249" t="s">
        <v>43</v>
      </c>
      <c r="O247" s="84"/>
      <c r="P247" s="208">
        <f>O247*H247</f>
        <v>0</v>
      </c>
      <c r="Q247" s="208">
        <v>1</v>
      </c>
      <c r="R247" s="208">
        <f>Q247*H247</f>
        <v>573.67999999999995</v>
      </c>
      <c r="S247" s="208">
        <v>0</v>
      </c>
      <c r="T247" s="209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0" t="s">
        <v>166</v>
      </c>
      <c r="AT247" s="210" t="s">
        <v>327</v>
      </c>
      <c r="AU247" s="210" t="s">
        <v>82</v>
      </c>
      <c r="AY247" s="17" t="s">
        <v>114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7" t="s">
        <v>80</v>
      </c>
      <c r="BK247" s="211">
        <f>ROUND(I247*H247,2)</f>
        <v>0</v>
      </c>
      <c r="BL247" s="17" t="s">
        <v>121</v>
      </c>
      <c r="BM247" s="210" t="s">
        <v>343</v>
      </c>
    </row>
    <row r="248" s="2" customFormat="1">
      <c r="A248" s="38"/>
      <c r="B248" s="39"/>
      <c r="C248" s="40"/>
      <c r="D248" s="217" t="s">
        <v>125</v>
      </c>
      <c r="E248" s="40"/>
      <c r="F248" s="218" t="s">
        <v>344</v>
      </c>
      <c r="G248" s="40"/>
      <c r="H248" s="40"/>
      <c r="I248" s="214"/>
      <c r="J248" s="40"/>
      <c r="K248" s="40"/>
      <c r="L248" s="44"/>
      <c r="M248" s="215"/>
      <c r="N248" s="216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125</v>
      </c>
      <c r="AU248" s="17" t="s">
        <v>82</v>
      </c>
    </row>
    <row r="249" s="13" customFormat="1">
      <c r="A249" s="13"/>
      <c r="B249" s="219"/>
      <c r="C249" s="220"/>
      <c r="D249" s="217" t="s">
        <v>127</v>
      </c>
      <c r="E249" s="221" t="s">
        <v>20</v>
      </c>
      <c r="F249" s="222" t="s">
        <v>345</v>
      </c>
      <c r="G249" s="220"/>
      <c r="H249" s="223">
        <v>286.83999999999997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9" t="s">
        <v>127</v>
      </c>
      <c r="AU249" s="229" t="s">
        <v>82</v>
      </c>
      <c r="AV249" s="13" t="s">
        <v>82</v>
      </c>
      <c r="AW249" s="13" t="s">
        <v>33</v>
      </c>
      <c r="AX249" s="13" t="s">
        <v>80</v>
      </c>
      <c r="AY249" s="229" t="s">
        <v>114</v>
      </c>
    </row>
    <row r="250" s="13" customFormat="1">
      <c r="A250" s="13"/>
      <c r="B250" s="219"/>
      <c r="C250" s="220"/>
      <c r="D250" s="217" t="s">
        <v>127</v>
      </c>
      <c r="E250" s="220"/>
      <c r="F250" s="222" t="s">
        <v>346</v>
      </c>
      <c r="G250" s="220"/>
      <c r="H250" s="223">
        <v>573.67999999999995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9" t="s">
        <v>127</v>
      </c>
      <c r="AU250" s="229" t="s">
        <v>82</v>
      </c>
      <c r="AV250" s="13" t="s">
        <v>82</v>
      </c>
      <c r="AW250" s="13" t="s">
        <v>4</v>
      </c>
      <c r="AX250" s="13" t="s">
        <v>80</v>
      </c>
      <c r="AY250" s="229" t="s">
        <v>114</v>
      </c>
    </row>
    <row r="251" s="12" customFormat="1" ht="22.8" customHeight="1">
      <c r="A251" s="12"/>
      <c r="B251" s="184"/>
      <c r="C251" s="185"/>
      <c r="D251" s="186" t="s">
        <v>71</v>
      </c>
      <c r="E251" s="198" t="s">
        <v>133</v>
      </c>
      <c r="F251" s="198" t="s">
        <v>347</v>
      </c>
      <c r="G251" s="185"/>
      <c r="H251" s="185"/>
      <c r="I251" s="188"/>
      <c r="J251" s="199">
        <f>BK251</f>
        <v>0</v>
      </c>
      <c r="K251" s="185"/>
      <c r="L251" s="190"/>
      <c r="M251" s="191"/>
      <c r="N251" s="192"/>
      <c r="O251" s="192"/>
      <c r="P251" s="193">
        <f>SUM(P252:P259)</f>
        <v>0</v>
      </c>
      <c r="Q251" s="192"/>
      <c r="R251" s="193">
        <f>SUM(R252:R259)</f>
        <v>0</v>
      </c>
      <c r="S251" s="192"/>
      <c r="T251" s="194">
        <f>SUM(T252:T259)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95" t="s">
        <v>80</v>
      </c>
      <c r="AT251" s="196" t="s">
        <v>71</v>
      </c>
      <c r="AU251" s="196" t="s">
        <v>80</v>
      </c>
      <c r="AY251" s="195" t="s">
        <v>114</v>
      </c>
      <c r="BK251" s="197">
        <f>SUM(BK252:BK259)</f>
        <v>0</v>
      </c>
    </row>
    <row r="252" s="2" customFormat="1" ht="16.5" customHeight="1">
      <c r="A252" s="38"/>
      <c r="B252" s="39"/>
      <c r="C252" s="200" t="s">
        <v>348</v>
      </c>
      <c r="D252" s="200" t="s">
        <v>116</v>
      </c>
      <c r="E252" s="201" t="s">
        <v>349</v>
      </c>
      <c r="F252" s="202" t="s">
        <v>350</v>
      </c>
      <c r="G252" s="203" t="s">
        <v>159</v>
      </c>
      <c r="H252" s="204">
        <v>423</v>
      </c>
      <c r="I252" s="205"/>
      <c r="J252" s="204">
        <f>ROUND(I252*H252,2)</f>
        <v>0</v>
      </c>
      <c r="K252" s="202" t="s">
        <v>120</v>
      </c>
      <c r="L252" s="44"/>
      <c r="M252" s="206" t="s">
        <v>20</v>
      </c>
      <c r="N252" s="207" t="s">
        <v>43</v>
      </c>
      <c r="O252" s="84"/>
      <c r="P252" s="208">
        <f>O252*H252</f>
        <v>0</v>
      </c>
      <c r="Q252" s="208">
        <v>0</v>
      </c>
      <c r="R252" s="208">
        <f>Q252*H252</f>
        <v>0</v>
      </c>
      <c r="S252" s="208">
        <v>0</v>
      </c>
      <c r="T252" s="209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0" t="s">
        <v>121</v>
      </c>
      <c r="AT252" s="210" t="s">
        <v>116</v>
      </c>
      <c r="AU252" s="210" t="s">
        <v>82</v>
      </c>
      <c r="AY252" s="17" t="s">
        <v>114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7" t="s">
        <v>80</v>
      </c>
      <c r="BK252" s="211">
        <f>ROUND(I252*H252,2)</f>
        <v>0</v>
      </c>
      <c r="BL252" s="17" t="s">
        <v>121</v>
      </c>
      <c r="BM252" s="210" t="s">
        <v>351</v>
      </c>
    </row>
    <row r="253" s="2" customFormat="1">
      <c r="A253" s="38"/>
      <c r="B253" s="39"/>
      <c r="C253" s="40"/>
      <c r="D253" s="212" t="s">
        <v>123</v>
      </c>
      <c r="E253" s="40"/>
      <c r="F253" s="213" t="s">
        <v>352</v>
      </c>
      <c r="G253" s="40"/>
      <c r="H253" s="40"/>
      <c r="I253" s="214"/>
      <c r="J253" s="40"/>
      <c r="K253" s="40"/>
      <c r="L253" s="44"/>
      <c r="M253" s="215"/>
      <c r="N253" s="216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123</v>
      </c>
      <c r="AU253" s="17" t="s">
        <v>82</v>
      </c>
    </row>
    <row r="254" s="2" customFormat="1">
      <c r="A254" s="38"/>
      <c r="B254" s="39"/>
      <c r="C254" s="40"/>
      <c r="D254" s="217" t="s">
        <v>125</v>
      </c>
      <c r="E254" s="40"/>
      <c r="F254" s="218" t="s">
        <v>126</v>
      </c>
      <c r="G254" s="40"/>
      <c r="H254" s="40"/>
      <c r="I254" s="214"/>
      <c r="J254" s="40"/>
      <c r="K254" s="40"/>
      <c r="L254" s="44"/>
      <c r="M254" s="215"/>
      <c r="N254" s="216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125</v>
      </c>
      <c r="AU254" s="17" t="s">
        <v>82</v>
      </c>
    </row>
    <row r="255" s="13" customFormat="1">
      <c r="A255" s="13"/>
      <c r="B255" s="219"/>
      <c r="C255" s="220"/>
      <c r="D255" s="217" t="s">
        <v>127</v>
      </c>
      <c r="E255" s="221" t="s">
        <v>20</v>
      </c>
      <c r="F255" s="222" t="s">
        <v>353</v>
      </c>
      <c r="G255" s="220"/>
      <c r="H255" s="223">
        <v>423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9" t="s">
        <v>127</v>
      </c>
      <c r="AU255" s="229" t="s">
        <v>82</v>
      </c>
      <c r="AV255" s="13" t="s">
        <v>82</v>
      </c>
      <c r="AW255" s="13" t="s">
        <v>33</v>
      </c>
      <c r="AX255" s="13" t="s">
        <v>80</v>
      </c>
      <c r="AY255" s="229" t="s">
        <v>114</v>
      </c>
    </row>
    <row r="256" s="2" customFormat="1" ht="16.5" customHeight="1">
      <c r="A256" s="38"/>
      <c r="B256" s="39"/>
      <c r="C256" s="200" t="s">
        <v>354</v>
      </c>
      <c r="D256" s="200" t="s">
        <v>116</v>
      </c>
      <c r="E256" s="201" t="s">
        <v>355</v>
      </c>
      <c r="F256" s="202" t="s">
        <v>356</v>
      </c>
      <c r="G256" s="203" t="s">
        <v>159</v>
      </c>
      <c r="H256" s="204">
        <v>423</v>
      </c>
      <c r="I256" s="205"/>
      <c r="J256" s="204">
        <f>ROUND(I256*H256,2)</f>
        <v>0</v>
      </c>
      <c r="K256" s="202" t="s">
        <v>120</v>
      </c>
      <c r="L256" s="44"/>
      <c r="M256" s="206" t="s">
        <v>20</v>
      </c>
      <c r="N256" s="207" t="s">
        <v>43</v>
      </c>
      <c r="O256" s="84"/>
      <c r="P256" s="208">
        <f>O256*H256</f>
        <v>0</v>
      </c>
      <c r="Q256" s="208">
        <v>0</v>
      </c>
      <c r="R256" s="208">
        <f>Q256*H256</f>
        <v>0</v>
      </c>
      <c r="S256" s="208">
        <v>0</v>
      </c>
      <c r="T256" s="209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0" t="s">
        <v>121</v>
      </c>
      <c r="AT256" s="210" t="s">
        <v>116</v>
      </c>
      <c r="AU256" s="210" t="s">
        <v>82</v>
      </c>
      <c r="AY256" s="17" t="s">
        <v>114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7" t="s">
        <v>80</v>
      </c>
      <c r="BK256" s="211">
        <f>ROUND(I256*H256,2)</f>
        <v>0</v>
      </c>
      <c r="BL256" s="17" t="s">
        <v>121</v>
      </c>
      <c r="BM256" s="210" t="s">
        <v>357</v>
      </c>
    </row>
    <row r="257" s="2" customFormat="1">
      <c r="A257" s="38"/>
      <c r="B257" s="39"/>
      <c r="C257" s="40"/>
      <c r="D257" s="212" t="s">
        <v>123</v>
      </c>
      <c r="E257" s="40"/>
      <c r="F257" s="213" t="s">
        <v>358</v>
      </c>
      <c r="G257" s="40"/>
      <c r="H257" s="40"/>
      <c r="I257" s="214"/>
      <c r="J257" s="40"/>
      <c r="K257" s="40"/>
      <c r="L257" s="44"/>
      <c r="M257" s="215"/>
      <c r="N257" s="216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123</v>
      </c>
      <c r="AU257" s="17" t="s">
        <v>82</v>
      </c>
    </row>
    <row r="258" s="2" customFormat="1">
      <c r="A258" s="38"/>
      <c r="B258" s="39"/>
      <c r="C258" s="40"/>
      <c r="D258" s="217" t="s">
        <v>125</v>
      </c>
      <c r="E258" s="40"/>
      <c r="F258" s="218" t="s">
        <v>126</v>
      </c>
      <c r="G258" s="40"/>
      <c r="H258" s="40"/>
      <c r="I258" s="214"/>
      <c r="J258" s="40"/>
      <c r="K258" s="40"/>
      <c r="L258" s="44"/>
      <c r="M258" s="215"/>
      <c r="N258" s="216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125</v>
      </c>
      <c r="AU258" s="17" t="s">
        <v>82</v>
      </c>
    </row>
    <row r="259" s="13" customFormat="1">
      <c r="A259" s="13"/>
      <c r="B259" s="219"/>
      <c r="C259" s="220"/>
      <c r="D259" s="217" t="s">
        <v>127</v>
      </c>
      <c r="E259" s="221" t="s">
        <v>20</v>
      </c>
      <c r="F259" s="222" t="s">
        <v>353</v>
      </c>
      <c r="G259" s="220"/>
      <c r="H259" s="223">
        <v>423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9" t="s">
        <v>127</v>
      </c>
      <c r="AU259" s="229" t="s">
        <v>82</v>
      </c>
      <c r="AV259" s="13" t="s">
        <v>82</v>
      </c>
      <c r="AW259" s="13" t="s">
        <v>33</v>
      </c>
      <c r="AX259" s="13" t="s">
        <v>80</v>
      </c>
      <c r="AY259" s="229" t="s">
        <v>114</v>
      </c>
    </row>
    <row r="260" s="12" customFormat="1" ht="22.8" customHeight="1">
      <c r="A260" s="12"/>
      <c r="B260" s="184"/>
      <c r="C260" s="185"/>
      <c r="D260" s="186" t="s">
        <v>71</v>
      </c>
      <c r="E260" s="198" t="s">
        <v>121</v>
      </c>
      <c r="F260" s="198" t="s">
        <v>359</v>
      </c>
      <c r="G260" s="185"/>
      <c r="H260" s="185"/>
      <c r="I260" s="188"/>
      <c r="J260" s="199">
        <f>BK260</f>
        <v>0</v>
      </c>
      <c r="K260" s="185"/>
      <c r="L260" s="190"/>
      <c r="M260" s="191"/>
      <c r="N260" s="192"/>
      <c r="O260" s="192"/>
      <c r="P260" s="193">
        <f>SUM(P261:P294)</f>
        <v>0</v>
      </c>
      <c r="Q260" s="192"/>
      <c r="R260" s="193">
        <f>SUM(R261:R294)</f>
        <v>5.1532548519999999</v>
      </c>
      <c r="S260" s="192"/>
      <c r="T260" s="194">
        <f>SUM(T261:T294)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95" t="s">
        <v>80</v>
      </c>
      <c r="AT260" s="196" t="s">
        <v>71</v>
      </c>
      <c r="AU260" s="196" t="s">
        <v>80</v>
      </c>
      <c r="AY260" s="195" t="s">
        <v>114</v>
      </c>
      <c r="BK260" s="197">
        <f>SUM(BK261:BK294)</f>
        <v>0</v>
      </c>
    </row>
    <row r="261" s="2" customFormat="1" ht="16.5" customHeight="1">
      <c r="A261" s="38"/>
      <c r="B261" s="39"/>
      <c r="C261" s="200" t="s">
        <v>360</v>
      </c>
      <c r="D261" s="200" t="s">
        <v>116</v>
      </c>
      <c r="E261" s="201" t="s">
        <v>361</v>
      </c>
      <c r="F261" s="202" t="s">
        <v>362</v>
      </c>
      <c r="G261" s="203" t="s">
        <v>175</v>
      </c>
      <c r="H261" s="204">
        <v>51.710000000000001</v>
      </c>
      <c r="I261" s="205"/>
      <c r="J261" s="204">
        <f>ROUND(I261*H261,2)</f>
        <v>0</v>
      </c>
      <c r="K261" s="202" t="s">
        <v>120</v>
      </c>
      <c r="L261" s="44"/>
      <c r="M261" s="206" t="s">
        <v>20</v>
      </c>
      <c r="N261" s="207" t="s">
        <v>43</v>
      </c>
      <c r="O261" s="84"/>
      <c r="P261" s="208">
        <f>O261*H261</f>
        <v>0</v>
      </c>
      <c r="Q261" s="208">
        <v>0</v>
      </c>
      <c r="R261" s="208">
        <f>Q261*H261</f>
        <v>0</v>
      </c>
      <c r="S261" s="208">
        <v>0</v>
      </c>
      <c r="T261" s="209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0" t="s">
        <v>121</v>
      </c>
      <c r="AT261" s="210" t="s">
        <v>116</v>
      </c>
      <c r="AU261" s="210" t="s">
        <v>82</v>
      </c>
      <c r="AY261" s="17" t="s">
        <v>114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7" t="s">
        <v>80</v>
      </c>
      <c r="BK261" s="211">
        <f>ROUND(I261*H261,2)</f>
        <v>0</v>
      </c>
      <c r="BL261" s="17" t="s">
        <v>121</v>
      </c>
      <c r="BM261" s="210" t="s">
        <v>363</v>
      </c>
    </row>
    <row r="262" s="2" customFormat="1">
      <c r="A262" s="38"/>
      <c r="B262" s="39"/>
      <c r="C262" s="40"/>
      <c r="D262" s="212" t="s">
        <v>123</v>
      </c>
      <c r="E262" s="40"/>
      <c r="F262" s="213" t="s">
        <v>364</v>
      </c>
      <c r="G262" s="40"/>
      <c r="H262" s="40"/>
      <c r="I262" s="214"/>
      <c r="J262" s="40"/>
      <c r="K262" s="40"/>
      <c r="L262" s="44"/>
      <c r="M262" s="215"/>
      <c r="N262" s="216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123</v>
      </c>
      <c r="AU262" s="17" t="s">
        <v>82</v>
      </c>
    </row>
    <row r="263" s="2" customFormat="1">
      <c r="A263" s="38"/>
      <c r="B263" s="39"/>
      <c r="C263" s="40"/>
      <c r="D263" s="217" t="s">
        <v>125</v>
      </c>
      <c r="E263" s="40"/>
      <c r="F263" s="218" t="s">
        <v>162</v>
      </c>
      <c r="G263" s="40"/>
      <c r="H263" s="40"/>
      <c r="I263" s="214"/>
      <c r="J263" s="40"/>
      <c r="K263" s="40"/>
      <c r="L263" s="44"/>
      <c r="M263" s="215"/>
      <c r="N263" s="216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125</v>
      </c>
      <c r="AU263" s="17" t="s">
        <v>82</v>
      </c>
    </row>
    <row r="264" s="13" customFormat="1">
      <c r="A264" s="13"/>
      <c r="B264" s="219"/>
      <c r="C264" s="220"/>
      <c r="D264" s="217" t="s">
        <v>127</v>
      </c>
      <c r="E264" s="221" t="s">
        <v>20</v>
      </c>
      <c r="F264" s="222" t="s">
        <v>365</v>
      </c>
      <c r="G264" s="220"/>
      <c r="H264" s="223">
        <v>42.740000000000002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9" t="s">
        <v>127</v>
      </c>
      <c r="AU264" s="229" t="s">
        <v>82</v>
      </c>
      <c r="AV264" s="13" t="s">
        <v>82</v>
      </c>
      <c r="AW264" s="13" t="s">
        <v>33</v>
      </c>
      <c r="AX264" s="13" t="s">
        <v>72</v>
      </c>
      <c r="AY264" s="229" t="s">
        <v>114</v>
      </c>
    </row>
    <row r="265" s="13" customFormat="1">
      <c r="A265" s="13"/>
      <c r="B265" s="219"/>
      <c r="C265" s="220"/>
      <c r="D265" s="217" t="s">
        <v>127</v>
      </c>
      <c r="E265" s="221" t="s">
        <v>20</v>
      </c>
      <c r="F265" s="222" t="s">
        <v>366</v>
      </c>
      <c r="G265" s="220"/>
      <c r="H265" s="223">
        <v>8.9700000000000006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9" t="s">
        <v>127</v>
      </c>
      <c r="AU265" s="229" t="s">
        <v>82</v>
      </c>
      <c r="AV265" s="13" t="s">
        <v>82</v>
      </c>
      <c r="AW265" s="13" t="s">
        <v>33</v>
      </c>
      <c r="AX265" s="13" t="s">
        <v>72</v>
      </c>
      <c r="AY265" s="229" t="s">
        <v>114</v>
      </c>
    </row>
    <row r="266" s="14" customFormat="1">
      <c r="A266" s="14"/>
      <c r="B266" s="230"/>
      <c r="C266" s="231"/>
      <c r="D266" s="217" t="s">
        <v>127</v>
      </c>
      <c r="E266" s="232" t="s">
        <v>20</v>
      </c>
      <c r="F266" s="233" t="s">
        <v>165</v>
      </c>
      <c r="G266" s="231"/>
      <c r="H266" s="234">
        <v>51.710000000000001</v>
      </c>
      <c r="I266" s="235"/>
      <c r="J266" s="231"/>
      <c r="K266" s="231"/>
      <c r="L266" s="236"/>
      <c r="M266" s="237"/>
      <c r="N266" s="238"/>
      <c r="O266" s="238"/>
      <c r="P266" s="238"/>
      <c r="Q266" s="238"/>
      <c r="R266" s="238"/>
      <c r="S266" s="238"/>
      <c r="T266" s="23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0" t="s">
        <v>127</v>
      </c>
      <c r="AU266" s="240" t="s">
        <v>82</v>
      </c>
      <c r="AV266" s="14" t="s">
        <v>121</v>
      </c>
      <c r="AW266" s="14" t="s">
        <v>33</v>
      </c>
      <c r="AX266" s="14" t="s">
        <v>80</v>
      </c>
      <c r="AY266" s="240" t="s">
        <v>114</v>
      </c>
    </row>
    <row r="267" s="2" customFormat="1" ht="16.5" customHeight="1">
      <c r="A267" s="38"/>
      <c r="B267" s="39"/>
      <c r="C267" s="200" t="s">
        <v>367</v>
      </c>
      <c r="D267" s="200" t="s">
        <v>116</v>
      </c>
      <c r="E267" s="201" t="s">
        <v>368</v>
      </c>
      <c r="F267" s="202" t="s">
        <v>369</v>
      </c>
      <c r="G267" s="203" t="s">
        <v>370</v>
      </c>
      <c r="H267" s="204">
        <v>14</v>
      </c>
      <c r="I267" s="205"/>
      <c r="J267" s="204">
        <f>ROUND(I267*H267,2)</f>
        <v>0</v>
      </c>
      <c r="K267" s="202" t="s">
        <v>120</v>
      </c>
      <c r="L267" s="44"/>
      <c r="M267" s="206" t="s">
        <v>20</v>
      </c>
      <c r="N267" s="207" t="s">
        <v>43</v>
      </c>
      <c r="O267" s="84"/>
      <c r="P267" s="208">
        <f>O267*H267</f>
        <v>0</v>
      </c>
      <c r="Q267" s="208">
        <v>0.223938</v>
      </c>
      <c r="R267" s="208">
        <f>Q267*H267</f>
        <v>3.135132</v>
      </c>
      <c r="S267" s="208">
        <v>0</v>
      </c>
      <c r="T267" s="209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0" t="s">
        <v>121</v>
      </c>
      <c r="AT267" s="210" t="s">
        <v>116</v>
      </c>
      <c r="AU267" s="210" t="s">
        <v>82</v>
      </c>
      <c r="AY267" s="17" t="s">
        <v>114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7" t="s">
        <v>80</v>
      </c>
      <c r="BK267" s="211">
        <f>ROUND(I267*H267,2)</f>
        <v>0</v>
      </c>
      <c r="BL267" s="17" t="s">
        <v>121</v>
      </c>
      <c r="BM267" s="210" t="s">
        <v>371</v>
      </c>
    </row>
    <row r="268" s="2" customFormat="1">
      <c r="A268" s="38"/>
      <c r="B268" s="39"/>
      <c r="C268" s="40"/>
      <c r="D268" s="212" t="s">
        <v>123</v>
      </c>
      <c r="E268" s="40"/>
      <c r="F268" s="213" t="s">
        <v>372</v>
      </c>
      <c r="G268" s="40"/>
      <c r="H268" s="40"/>
      <c r="I268" s="214"/>
      <c r="J268" s="40"/>
      <c r="K268" s="40"/>
      <c r="L268" s="44"/>
      <c r="M268" s="215"/>
      <c r="N268" s="216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123</v>
      </c>
      <c r="AU268" s="17" t="s">
        <v>82</v>
      </c>
    </row>
    <row r="269" s="2" customFormat="1">
      <c r="A269" s="38"/>
      <c r="B269" s="39"/>
      <c r="C269" s="40"/>
      <c r="D269" s="217" t="s">
        <v>125</v>
      </c>
      <c r="E269" s="40"/>
      <c r="F269" s="218" t="s">
        <v>162</v>
      </c>
      <c r="G269" s="40"/>
      <c r="H269" s="40"/>
      <c r="I269" s="214"/>
      <c r="J269" s="40"/>
      <c r="K269" s="40"/>
      <c r="L269" s="44"/>
      <c r="M269" s="215"/>
      <c r="N269" s="216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125</v>
      </c>
      <c r="AU269" s="17" t="s">
        <v>82</v>
      </c>
    </row>
    <row r="270" s="2" customFormat="1" ht="16.5" customHeight="1">
      <c r="A270" s="38"/>
      <c r="B270" s="39"/>
      <c r="C270" s="241" t="s">
        <v>373</v>
      </c>
      <c r="D270" s="241" t="s">
        <v>327</v>
      </c>
      <c r="E270" s="242" t="s">
        <v>374</v>
      </c>
      <c r="F270" s="243" t="s">
        <v>375</v>
      </c>
      <c r="G270" s="244" t="s">
        <v>370</v>
      </c>
      <c r="H270" s="245">
        <v>3</v>
      </c>
      <c r="I270" s="246"/>
      <c r="J270" s="245">
        <f>ROUND(I270*H270,2)</f>
        <v>0</v>
      </c>
      <c r="K270" s="243" t="s">
        <v>120</v>
      </c>
      <c r="L270" s="247"/>
      <c r="M270" s="248" t="s">
        <v>20</v>
      </c>
      <c r="N270" s="249" t="s">
        <v>43</v>
      </c>
      <c r="O270" s="84"/>
      <c r="P270" s="208">
        <f>O270*H270</f>
        <v>0</v>
      </c>
      <c r="Q270" s="208">
        <v>0.028000000000000001</v>
      </c>
      <c r="R270" s="208">
        <f>Q270*H270</f>
        <v>0.084000000000000005</v>
      </c>
      <c r="S270" s="208">
        <v>0</v>
      </c>
      <c r="T270" s="209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0" t="s">
        <v>166</v>
      </c>
      <c r="AT270" s="210" t="s">
        <v>327</v>
      </c>
      <c r="AU270" s="210" t="s">
        <v>82</v>
      </c>
      <c r="AY270" s="17" t="s">
        <v>114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7" t="s">
        <v>80</v>
      </c>
      <c r="BK270" s="211">
        <f>ROUND(I270*H270,2)</f>
        <v>0</v>
      </c>
      <c r="BL270" s="17" t="s">
        <v>121</v>
      </c>
      <c r="BM270" s="210" t="s">
        <v>376</v>
      </c>
    </row>
    <row r="271" s="2" customFormat="1">
      <c r="A271" s="38"/>
      <c r="B271" s="39"/>
      <c r="C271" s="40"/>
      <c r="D271" s="217" t="s">
        <v>125</v>
      </c>
      <c r="E271" s="40"/>
      <c r="F271" s="218" t="s">
        <v>377</v>
      </c>
      <c r="G271" s="40"/>
      <c r="H271" s="40"/>
      <c r="I271" s="214"/>
      <c r="J271" s="40"/>
      <c r="K271" s="40"/>
      <c r="L271" s="44"/>
      <c r="M271" s="215"/>
      <c r="N271" s="216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125</v>
      </c>
      <c r="AU271" s="17" t="s">
        <v>82</v>
      </c>
    </row>
    <row r="272" s="2" customFormat="1" ht="16.5" customHeight="1">
      <c r="A272" s="38"/>
      <c r="B272" s="39"/>
      <c r="C272" s="241" t="s">
        <v>378</v>
      </c>
      <c r="D272" s="241" t="s">
        <v>327</v>
      </c>
      <c r="E272" s="242" t="s">
        <v>379</v>
      </c>
      <c r="F272" s="243" t="s">
        <v>380</v>
      </c>
      <c r="G272" s="244" t="s">
        <v>370</v>
      </c>
      <c r="H272" s="245">
        <v>1</v>
      </c>
      <c r="I272" s="246"/>
      <c r="J272" s="245">
        <f>ROUND(I272*H272,2)</f>
        <v>0</v>
      </c>
      <c r="K272" s="243" t="s">
        <v>120</v>
      </c>
      <c r="L272" s="247"/>
      <c r="M272" s="248" t="s">
        <v>20</v>
      </c>
      <c r="N272" s="249" t="s">
        <v>43</v>
      </c>
      <c r="O272" s="84"/>
      <c r="P272" s="208">
        <f>O272*H272</f>
        <v>0</v>
      </c>
      <c r="Q272" s="208">
        <v>0.040000000000000001</v>
      </c>
      <c r="R272" s="208">
        <f>Q272*H272</f>
        <v>0.040000000000000001</v>
      </c>
      <c r="S272" s="208">
        <v>0</v>
      </c>
      <c r="T272" s="209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0" t="s">
        <v>166</v>
      </c>
      <c r="AT272" s="210" t="s">
        <v>327</v>
      </c>
      <c r="AU272" s="210" t="s">
        <v>82</v>
      </c>
      <c r="AY272" s="17" t="s">
        <v>114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7" t="s">
        <v>80</v>
      </c>
      <c r="BK272" s="211">
        <f>ROUND(I272*H272,2)</f>
        <v>0</v>
      </c>
      <c r="BL272" s="17" t="s">
        <v>121</v>
      </c>
      <c r="BM272" s="210" t="s">
        <v>381</v>
      </c>
    </row>
    <row r="273" s="2" customFormat="1">
      <c r="A273" s="38"/>
      <c r="B273" s="39"/>
      <c r="C273" s="40"/>
      <c r="D273" s="217" t="s">
        <v>125</v>
      </c>
      <c r="E273" s="40"/>
      <c r="F273" s="218" t="s">
        <v>377</v>
      </c>
      <c r="G273" s="40"/>
      <c r="H273" s="40"/>
      <c r="I273" s="214"/>
      <c r="J273" s="40"/>
      <c r="K273" s="40"/>
      <c r="L273" s="44"/>
      <c r="M273" s="215"/>
      <c r="N273" s="216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125</v>
      </c>
      <c r="AU273" s="17" t="s">
        <v>82</v>
      </c>
    </row>
    <row r="274" s="2" customFormat="1" ht="16.5" customHeight="1">
      <c r="A274" s="38"/>
      <c r="B274" s="39"/>
      <c r="C274" s="241" t="s">
        <v>382</v>
      </c>
      <c r="D274" s="241" t="s">
        <v>327</v>
      </c>
      <c r="E274" s="242" t="s">
        <v>383</v>
      </c>
      <c r="F274" s="243" t="s">
        <v>384</v>
      </c>
      <c r="G274" s="244" t="s">
        <v>370</v>
      </c>
      <c r="H274" s="245">
        <v>1</v>
      </c>
      <c r="I274" s="246"/>
      <c r="J274" s="245">
        <f>ROUND(I274*H274,2)</f>
        <v>0</v>
      </c>
      <c r="K274" s="243" t="s">
        <v>120</v>
      </c>
      <c r="L274" s="247"/>
      <c r="M274" s="248" t="s">
        <v>20</v>
      </c>
      <c r="N274" s="249" t="s">
        <v>43</v>
      </c>
      <c r="O274" s="84"/>
      <c r="P274" s="208">
        <f>O274*H274</f>
        <v>0</v>
      </c>
      <c r="Q274" s="208">
        <v>0.050999999999999997</v>
      </c>
      <c r="R274" s="208">
        <f>Q274*H274</f>
        <v>0.050999999999999997</v>
      </c>
      <c r="S274" s="208">
        <v>0</v>
      </c>
      <c r="T274" s="209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0" t="s">
        <v>166</v>
      </c>
      <c r="AT274" s="210" t="s">
        <v>327</v>
      </c>
      <c r="AU274" s="210" t="s">
        <v>82</v>
      </c>
      <c r="AY274" s="17" t="s">
        <v>114</v>
      </c>
      <c r="BE274" s="211">
        <f>IF(N274="základní",J274,0)</f>
        <v>0</v>
      </c>
      <c r="BF274" s="211">
        <f>IF(N274="snížená",J274,0)</f>
        <v>0</v>
      </c>
      <c r="BG274" s="211">
        <f>IF(N274="zákl. přenesená",J274,0)</f>
        <v>0</v>
      </c>
      <c r="BH274" s="211">
        <f>IF(N274="sníž. přenesená",J274,0)</f>
        <v>0</v>
      </c>
      <c r="BI274" s="211">
        <f>IF(N274="nulová",J274,0)</f>
        <v>0</v>
      </c>
      <c r="BJ274" s="17" t="s">
        <v>80</v>
      </c>
      <c r="BK274" s="211">
        <f>ROUND(I274*H274,2)</f>
        <v>0</v>
      </c>
      <c r="BL274" s="17" t="s">
        <v>121</v>
      </c>
      <c r="BM274" s="210" t="s">
        <v>385</v>
      </c>
    </row>
    <row r="275" s="2" customFormat="1">
      <c r="A275" s="38"/>
      <c r="B275" s="39"/>
      <c r="C275" s="40"/>
      <c r="D275" s="217" t="s">
        <v>125</v>
      </c>
      <c r="E275" s="40"/>
      <c r="F275" s="218" t="s">
        <v>377</v>
      </c>
      <c r="G275" s="40"/>
      <c r="H275" s="40"/>
      <c r="I275" s="214"/>
      <c r="J275" s="40"/>
      <c r="K275" s="40"/>
      <c r="L275" s="44"/>
      <c r="M275" s="215"/>
      <c r="N275" s="216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125</v>
      </c>
      <c r="AU275" s="17" t="s">
        <v>82</v>
      </c>
    </row>
    <row r="276" s="2" customFormat="1" ht="16.5" customHeight="1">
      <c r="A276" s="38"/>
      <c r="B276" s="39"/>
      <c r="C276" s="241" t="s">
        <v>386</v>
      </c>
      <c r="D276" s="241" t="s">
        <v>327</v>
      </c>
      <c r="E276" s="242" t="s">
        <v>387</v>
      </c>
      <c r="F276" s="243" t="s">
        <v>388</v>
      </c>
      <c r="G276" s="244" t="s">
        <v>370</v>
      </c>
      <c r="H276" s="245">
        <v>9</v>
      </c>
      <c r="I276" s="246"/>
      <c r="J276" s="245">
        <f>ROUND(I276*H276,2)</f>
        <v>0</v>
      </c>
      <c r="K276" s="243" t="s">
        <v>120</v>
      </c>
      <c r="L276" s="247"/>
      <c r="M276" s="248" t="s">
        <v>20</v>
      </c>
      <c r="N276" s="249" t="s">
        <v>43</v>
      </c>
      <c r="O276" s="84"/>
      <c r="P276" s="208">
        <f>O276*H276</f>
        <v>0</v>
      </c>
      <c r="Q276" s="208">
        <v>0.068000000000000005</v>
      </c>
      <c r="R276" s="208">
        <f>Q276*H276</f>
        <v>0.6120000000000001</v>
      </c>
      <c r="S276" s="208">
        <v>0</v>
      </c>
      <c r="T276" s="209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0" t="s">
        <v>166</v>
      </c>
      <c r="AT276" s="210" t="s">
        <v>327</v>
      </c>
      <c r="AU276" s="210" t="s">
        <v>82</v>
      </c>
      <c r="AY276" s="17" t="s">
        <v>114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17" t="s">
        <v>80</v>
      </c>
      <c r="BK276" s="211">
        <f>ROUND(I276*H276,2)</f>
        <v>0</v>
      </c>
      <c r="BL276" s="17" t="s">
        <v>121</v>
      </c>
      <c r="BM276" s="210" t="s">
        <v>389</v>
      </c>
    </row>
    <row r="277" s="2" customFormat="1">
      <c r="A277" s="38"/>
      <c r="B277" s="39"/>
      <c r="C277" s="40"/>
      <c r="D277" s="217" t="s">
        <v>125</v>
      </c>
      <c r="E277" s="40"/>
      <c r="F277" s="218" t="s">
        <v>377</v>
      </c>
      <c r="G277" s="40"/>
      <c r="H277" s="40"/>
      <c r="I277" s="214"/>
      <c r="J277" s="40"/>
      <c r="K277" s="40"/>
      <c r="L277" s="44"/>
      <c r="M277" s="215"/>
      <c r="N277" s="216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125</v>
      </c>
      <c r="AU277" s="17" t="s">
        <v>82</v>
      </c>
    </row>
    <row r="278" s="2" customFormat="1" ht="21.75" customHeight="1">
      <c r="A278" s="38"/>
      <c r="B278" s="39"/>
      <c r="C278" s="200" t="s">
        <v>390</v>
      </c>
      <c r="D278" s="200" t="s">
        <v>116</v>
      </c>
      <c r="E278" s="201" t="s">
        <v>391</v>
      </c>
      <c r="F278" s="202" t="s">
        <v>392</v>
      </c>
      <c r="G278" s="203" t="s">
        <v>370</v>
      </c>
      <c r="H278" s="204">
        <v>4</v>
      </c>
      <c r="I278" s="205"/>
      <c r="J278" s="204">
        <f>ROUND(I278*H278,2)</f>
        <v>0</v>
      </c>
      <c r="K278" s="202" t="s">
        <v>120</v>
      </c>
      <c r="L278" s="44"/>
      <c r="M278" s="206" t="s">
        <v>20</v>
      </c>
      <c r="N278" s="207" t="s">
        <v>43</v>
      </c>
      <c r="O278" s="84"/>
      <c r="P278" s="208">
        <f>O278*H278</f>
        <v>0</v>
      </c>
      <c r="Q278" s="208">
        <v>0.223938</v>
      </c>
      <c r="R278" s="208">
        <f>Q278*H278</f>
        <v>0.89575199999999999</v>
      </c>
      <c r="S278" s="208">
        <v>0</v>
      </c>
      <c r="T278" s="209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0" t="s">
        <v>121</v>
      </c>
      <c r="AT278" s="210" t="s">
        <v>116</v>
      </c>
      <c r="AU278" s="210" t="s">
        <v>82</v>
      </c>
      <c r="AY278" s="17" t="s">
        <v>114</v>
      </c>
      <c r="BE278" s="211">
        <f>IF(N278="základní",J278,0)</f>
        <v>0</v>
      </c>
      <c r="BF278" s="211">
        <f>IF(N278="snížená",J278,0)</f>
        <v>0</v>
      </c>
      <c r="BG278" s="211">
        <f>IF(N278="zákl. přenesená",J278,0)</f>
        <v>0</v>
      </c>
      <c r="BH278" s="211">
        <f>IF(N278="sníž. přenesená",J278,0)</f>
        <v>0</v>
      </c>
      <c r="BI278" s="211">
        <f>IF(N278="nulová",J278,0)</f>
        <v>0</v>
      </c>
      <c r="BJ278" s="17" t="s">
        <v>80</v>
      </c>
      <c r="BK278" s="211">
        <f>ROUND(I278*H278,2)</f>
        <v>0</v>
      </c>
      <c r="BL278" s="17" t="s">
        <v>121</v>
      </c>
      <c r="BM278" s="210" t="s">
        <v>393</v>
      </c>
    </row>
    <row r="279" s="2" customFormat="1">
      <c r="A279" s="38"/>
      <c r="B279" s="39"/>
      <c r="C279" s="40"/>
      <c r="D279" s="212" t="s">
        <v>123</v>
      </c>
      <c r="E279" s="40"/>
      <c r="F279" s="213" t="s">
        <v>394</v>
      </c>
      <c r="G279" s="40"/>
      <c r="H279" s="40"/>
      <c r="I279" s="214"/>
      <c r="J279" s="40"/>
      <c r="K279" s="40"/>
      <c r="L279" s="44"/>
      <c r="M279" s="215"/>
      <c r="N279" s="216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123</v>
      </c>
      <c r="AU279" s="17" t="s">
        <v>82</v>
      </c>
    </row>
    <row r="280" s="2" customFormat="1">
      <c r="A280" s="38"/>
      <c r="B280" s="39"/>
      <c r="C280" s="40"/>
      <c r="D280" s="217" t="s">
        <v>125</v>
      </c>
      <c r="E280" s="40"/>
      <c r="F280" s="218" t="s">
        <v>162</v>
      </c>
      <c r="G280" s="40"/>
      <c r="H280" s="40"/>
      <c r="I280" s="214"/>
      <c r="J280" s="40"/>
      <c r="K280" s="40"/>
      <c r="L280" s="44"/>
      <c r="M280" s="215"/>
      <c r="N280" s="216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125</v>
      </c>
      <c r="AU280" s="17" t="s">
        <v>82</v>
      </c>
    </row>
    <row r="281" s="2" customFormat="1" ht="16.5" customHeight="1">
      <c r="A281" s="38"/>
      <c r="B281" s="39"/>
      <c r="C281" s="241" t="s">
        <v>395</v>
      </c>
      <c r="D281" s="241" t="s">
        <v>327</v>
      </c>
      <c r="E281" s="242" t="s">
        <v>396</v>
      </c>
      <c r="F281" s="243" t="s">
        <v>397</v>
      </c>
      <c r="G281" s="244" t="s">
        <v>370</v>
      </c>
      <c r="H281" s="245">
        <v>4</v>
      </c>
      <c r="I281" s="246"/>
      <c r="J281" s="245">
        <f>ROUND(I281*H281,2)</f>
        <v>0</v>
      </c>
      <c r="K281" s="243" t="s">
        <v>120</v>
      </c>
      <c r="L281" s="247"/>
      <c r="M281" s="248" t="s">
        <v>20</v>
      </c>
      <c r="N281" s="249" t="s">
        <v>43</v>
      </c>
      <c r="O281" s="84"/>
      <c r="P281" s="208">
        <f>O281*H281</f>
        <v>0</v>
      </c>
      <c r="Q281" s="208">
        <v>0.081000000000000003</v>
      </c>
      <c r="R281" s="208">
        <f>Q281*H281</f>
        <v>0.32400000000000001</v>
      </c>
      <c r="S281" s="208">
        <v>0</v>
      </c>
      <c r="T281" s="209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0" t="s">
        <v>166</v>
      </c>
      <c r="AT281" s="210" t="s">
        <v>327</v>
      </c>
      <c r="AU281" s="210" t="s">
        <v>82</v>
      </c>
      <c r="AY281" s="17" t="s">
        <v>114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7" t="s">
        <v>80</v>
      </c>
      <c r="BK281" s="211">
        <f>ROUND(I281*H281,2)</f>
        <v>0</v>
      </c>
      <c r="BL281" s="17" t="s">
        <v>121</v>
      </c>
      <c r="BM281" s="210" t="s">
        <v>398</v>
      </c>
    </row>
    <row r="282" s="2" customFormat="1">
      <c r="A282" s="38"/>
      <c r="B282" s="39"/>
      <c r="C282" s="40"/>
      <c r="D282" s="217" t="s">
        <v>125</v>
      </c>
      <c r="E282" s="40"/>
      <c r="F282" s="218" t="s">
        <v>399</v>
      </c>
      <c r="G282" s="40"/>
      <c r="H282" s="40"/>
      <c r="I282" s="214"/>
      <c r="J282" s="40"/>
      <c r="K282" s="40"/>
      <c r="L282" s="44"/>
      <c r="M282" s="215"/>
      <c r="N282" s="216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125</v>
      </c>
      <c r="AU282" s="17" t="s">
        <v>82</v>
      </c>
    </row>
    <row r="283" s="2" customFormat="1" ht="24.15" customHeight="1">
      <c r="A283" s="38"/>
      <c r="B283" s="39"/>
      <c r="C283" s="200" t="s">
        <v>400</v>
      </c>
      <c r="D283" s="200" t="s">
        <v>116</v>
      </c>
      <c r="E283" s="201" t="s">
        <v>401</v>
      </c>
      <c r="F283" s="202" t="s">
        <v>402</v>
      </c>
      <c r="G283" s="203" t="s">
        <v>175</v>
      </c>
      <c r="H283" s="204">
        <v>0.81000000000000005</v>
      </c>
      <c r="I283" s="205"/>
      <c r="J283" s="204">
        <f>ROUND(I283*H283,2)</f>
        <v>0</v>
      </c>
      <c r="K283" s="202" t="s">
        <v>120</v>
      </c>
      <c r="L283" s="44"/>
      <c r="M283" s="206" t="s">
        <v>20</v>
      </c>
      <c r="N283" s="207" t="s">
        <v>43</v>
      </c>
      <c r="O283" s="84"/>
      <c r="P283" s="208">
        <f>O283*H283</f>
        <v>0</v>
      </c>
      <c r="Q283" s="208">
        <v>0</v>
      </c>
      <c r="R283" s="208">
        <f>Q283*H283</f>
        <v>0</v>
      </c>
      <c r="S283" s="208">
        <v>0</v>
      </c>
      <c r="T283" s="209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0" t="s">
        <v>121</v>
      </c>
      <c r="AT283" s="210" t="s">
        <v>116</v>
      </c>
      <c r="AU283" s="210" t="s">
        <v>82</v>
      </c>
      <c r="AY283" s="17" t="s">
        <v>114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7" t="s">
        <v>80</v>
      </c>
      <c r="BK283" s="211">
        <f>ROUND(I283*H283,2)</f>
        <v>0</v>
      </c>
      <c r="BL283" s="17" t="s">
        <v>121</v>
      </c>
      <c r="BM283" s="210" t="s">
        <v>403</v>
      </c>
    </row>
    <row r="284" s="2" customFormat="1">
      <c r="A284" s="38"/>
      <c r="B284" s="39"/>
      <c r="C284" s="40"/>
      <c r="D284" s="212" t="s">
        <v>123</v>
      </c>
      <c r="E284" s="40"/>
      <c r="F284" s="213" t="s">
        <v>404</v>
      </c>
      <c r="G284" s="40"/>
      <c r="H284" s="40"/>
      <c r="I284" s="214"/>
      <c r="J284" s="40"/>
      <c r="K284" s="40"/>
      <c r="L284" s="44"/>
      <c r="M284" s="215"/>
      <c r="N284" s="216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123</v>
      </c>
      <c r="AU284" s="17" t="s">
        <v>82</v>
      </c>
    </row>
    <row r="285" s="2" customFormat="1">
      <c r="A285" s="38"/>
      <c r="B285" s="39"/>
      <c r="C285" s="40"/>
      <c r="D285" s="217" t="s">
        <v>125</v>
      </c>
      <c r="E285" s="40"/>
      <c r="F285" s="218" t="s">
        <v>202</v>
      </c>
      <c r="G285" s="40"/>
      <c r="H285" s="40"/>
      <c r="I285" s="214"/>
      <c r="J285" s="40"/>
      <c r="K285" s="40"/>
      <c r="L285" s="44"/>
      <c r="M285" s="215"/>
      <c r="N285" s="216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125</v>
      </c>
      <c r="AU285" s="17" t="s">
        <v>82</v>
      </c>
    </row>
    <row r="286" s="13" customFormat="1">
      <c r="A286" s="13"/>
      <c r="B286" s="219"/>
      <c r="C286" s="220"/>
      <c r="D286" s="217" t="s">
        <v>127</v>
      </c>
      <c r="E286" s="221" t="s">
        <v>20</v>
      </c>
      <c r="F286" s="222" t="s">
        <v>405</v>
      </c>
      <c r="G286" s="220"/>
      <c r="H286" s="223">
        <v>0.81000000000000005</v>
      </c>
      <c r="I286" s="224"/>
      <c r="J286" s="220"/>
      <c r="K286" s="220"/>
      <c r="L286" s="225"/>
      <c r="M286" s="226"/>
      <c r="N286" s="227"/>
      <c r="O286" s="227"/>
      <c r="P286" s="227"/>
      <c r="Q286" s="227"/>
      <c r="R286" s="227"/>
      <c r="S286" s="227"/>
      <c r="T286" s="22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29" t="s">
        <v>127</v>
      </c>
      <c r="AU286" s="229" t="s">
        <v>82</v>
      </c>
      <c r="AV286" s="13" t="s">
        <v>82</v>
      </c>
      <c r="AW286" s="13" t="s">
        <v>33</v>
      </c>
      <c r="AX286" s="13" t="s">
        <v>80</v>
      </c>
      <c r="AY286" s="229" t="s">
        <v>114</v>
      </c>
    </row>
    <row r="287" s="2" customFormat="1" ht="24.15" customHeight="1">
      <c r="A287" s="38"/>
      <c r="B287" s="39"/>
      <c r="C287" s="200" t="s">
        <v>406</v>
      </c>
      <c r="D287" s="200" t="s">
        <v>116</v>
      </c>
      <c r="E287" s="201" t="s">
        <v>407</v>
      </c>
      <c r="F287" s="202" t="s">
        <v>408</v>
      </c>
      <c r="G287" s="203" t="s">
        <v>119</v>
      </c>
      <c r="H287" s="204">
        <v>1.8</v>
      </c>
      <c r="I287" s="205"/>
      <c r="J287" s="204">
        <f>ROUND(I287*H287,2)</f>
        <v>0</v>
      </c>
      <c r="K287" s="202" t="s">
        <v>120</v>
      </c>
      <c r="L287" s="44"/>
      <c r="M287" s="206" t="s">
        <v>20</v>
      </c>
      <c r="N287" s="207" t="s">
        <v>43</v>
      </c>
      <c r="O287" s="84"/>
      <c r="P287" s="208">
        <f>O287*H287</f>
        <v>0</v>
      </c>
      <c r="Q287" s="208">
        <v>0.0063171399999999997</v>
      </c>
      <c r="R287" s="208">
        <f>Q287*H287</f>
        <v>0.011370851999999999</v>
      </c>
      <c r="S287" s="208">
        <v>0</v>
      </c>
      <c r="T287" s="209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0" t="s">
        <v>121</v>
      </c>
      <c r="AT287" s="210" t="s">
        <v>116</v>
      </c>
      <c r="AU287" s="210" t="s">
        <v>82</v>
      </c>
      <c r="AY287" s="17" t="s">
        <v>114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7" t="s">
        <v>80</v>
      </c>
      <c r="BK287" s="211">
        <f>ROUND(I287*H287,2)</f>
        <v>0</v>
      </c>
      <c r="BL287" s="17" t="s">
        <v>121</v>
      </c>
      <c r="BM287" s="210" t="s">
        <v>409</v>
      </c>
    </row>
    <row r="288" s="2" customFormat="1">
      <c r="A288" s="38"/>
      <c r="B288" s="39"/>
      <c r="C288" s="40"/>
      <c r="D288" s="212" t="s">
        <v>123</v>
      </c>
      <c r="E288" s="40"/>
      <c r="F288" s="213" t="s">
        <v>410</v>
      </c>
      <c r="G288" s="40"/>
      <c r="H288" s="40"/>
      <c r="I288" s="214"/>
      <c r="J288" s="40"/>
      <c r="K288" s="40"/>
      <c r="L288" s="44"/>
      <c r="M288" s="215"/>
      <c r="N288" s="216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123</v>
      </c>
      <c r="AU288" s="17" t="s">
        <v>82</v>
      </c>
    </row>
    <row r="289" s="2" customFormat="1">
      <c r="A289" s="38"/>
      <c r="B289" s="39"/>
      <c r="C289" s="40"/>
      <c r="D289" s="217" t="s">
        <v>125</v>
      </c>
      <c r="E289" s="40"/>
      <c r="F289" s="218" t="s">
        <v>411</v>
      </c>
      <c r="G289" s="40"/>
      <c r="H289" s="40"/>
      <c r="I289" s="214"/>
      <c r="J289" s="40"/>
      <c r="K289" s="40"/>
      <c r="L289" s="44"/>
      <c r="M289" s="215"/>
      <c r="N289" s="216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125</v>
      </c>
      <c r="AU289" s="17" t="s">
        <v>82</v>
      </c>
    </row>
    <row r="290" s="13" customFormat="1">
      <c r="A290" s="13"/>
      <c r="B290" s="219"/>
      <c r="C290" s="220"/>
      <c r="D290" s="217" t="s">
        <v>127</v>
      </c>
      <c r="E290" s="221" t="s">
        <v>20</v>
      </c>
      <c r="F290" s="222" t="s">
        <v>412</v>
      </c>
      <c r="G290" s="220"/>
      <c r="H290" s="223">
        <v>1.8</v>
      </c>
      <c r="I290" s="224"/>
      <c r="J290" s="220"/>
      <c r="K290" s="220"/>
      <c r="L290" s="225"/>
      <c r="M290" s="226"/>
      <c r="N290" s="227"/>
      <c r="O290" s="227"/>
      <c r="P290" s="227"/>
      <c r="Q290" s="227"/>
      <c r="R290" s="227"/>
      <c r="S290" s="227"/>
      <c r="T290" s="22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29" t="s">
        <v>127</v>
      </c>
      <c r="AU290" s="229" t="s">
        <v>82</v>
      </c>
      <c r="AV290" s="13" t="s">
        <v>82</v>
      </c>
      <c r="AW290" s="13" t="s">
        <v>33</v>
      </c>
      <c r="AX290" s="13" t="s">
        <v>80</v>
      </c>
      <c r="AY290" s="229" t="s">
        <v>114</v>
      </c>
    </row>
    <row r="291" s="2" customFormat="1" ht="16.5" customHeight="1">
      <c r="A291" s="38"/>
      <c r="B291" s="39"/>
      <c r="C291" s="200" t="s">
        <v>413</v>
      </c>
      <c r="D291" s="200" t="s">
        <v>116</v>
      </c>
      <c r="E291" s="201" t="s">
        <v>414</v>
      </c>
      <c r="F291" s="202" t="s">
        <v>415</v>
      </c>
      <c r="G291" s="203" t="s">
        <v>175</v>
      </c>
      <c r="H291" s="204">
        <v>0.5</v>
      </c>
      <c r="I291" s="205"/>
      <c r="J291" s="204">
        <f>ROUND(I291*H291,2)</f>
        <v>0</v>
      </c>
      <c r="K291" s="202" t="s">
        <v>120</v>
      </c>
      <c r="L291" s="44"/>
      <c r="M291" s="206" t="s">
        <v>20</v>
      </c>
      <c r="N291" s="207" t="s">
        <v>43</v>
      </c>
      <c r="O291" s="84"/>
      <c r="P291" s="208">
        <f>O291*H291</f>
        <v>0</v>
      </c>
      <c r="Q291" s="208">
        <v>0</v>
      </c>
      <c r="R291" s="208">
        <f>Q291*H291</f>
        <v>0</v>
      </c>
      <c r="S291" s="208">
        <v>0</v>
      </c>
      <c r="T291" s="209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0" t="s">
        <v>121</v>
      </c>
      <c r="AT291" s="210" t="s">
        <v>116</v>
      </c>
      <c r="AU291" s="210" t="s">
        <v>82</v>
      </c>
      <c r="AY291" s="17" t="s">
        <v>114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7" t="s">
        <v>80</v>
      </c>
      <c r="BK291" s="211">
        <f>ROUND(I291*H291,2)</f>
        <v>0</v>
      </c>
      <c r="BL291" s="17" t="s">
        <v>121</v>
      </c>
      <c r="BM291" s="210" t="s">
        <v>416</v>
      </c>
    </row>
    <row r="292" s="2" customFormat="1">
      <c r="A292" s="38"/>
      <c r="B292" s="39"/>
      <c r="C292" s="40"/>
      <c r="D292" s="212" t="s">
        <v>123</v>
      </c>
      <c r="E292" s="40"/>
      <c r="F292" s="213" t="s">
        <v>417</v>
      </c>
      <c r="G292" s="40"/>
      <c r="H292" s="40"/>
      <c r="I292" s="214"/>
      <c r="J292" s="40"/>
      <c r="K292" s="40"/>
      <c r="L292" s="44"/>
      <c r="M292" s="215"/>
      <c r="N292" s="216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123</v>
      </c>
      <c r="AU292" s="17" t="s">
        <v>82</v>
      </c>
    </row>
    <row r="293" s="2" customFormat="1">
      <c r="A293" s="38"/>
      <c r="B293" s="39"/>
      <c r="C293" s="40"/>
      <c r="D293" s="217" t="s">
        <v>125</v>
      </c>
      <c r="E293" s="40"/>
      <c r="F293" s="218" t="s">
        <v>418</v>
      </c>
      <c r="G293" s="40"/>
      <c r="H293" s="40"/>
      <c r="I293" s="214"/>
      <c r="J293" s="40"/>
      <c r="K293" s="40"/>
      <c r="L293" s="44"/>
      <c r="M293" s="215"/>
      <c r="N293" s="216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125</v>
      </c>
      <c r="AU293" s="17" t="s">
        <v>82</v>
      </c>
    </row>
    <row r="294" s="13" customFormat="1">
      <c r="A294" s="13"/>
      <c r="B294" s="219"/>
      <c r="C294" s="220"/>
      <c r="D294" s="217" t="s">
        <v>127</v>
      </c>
      <c r="E294" s="221" t="s">
        <v>20</v>
      </c>
      <c r="F294" s="222" t="s">
        <v>419</v>
      </c>
      <c r="G294" s="220"/>
      <c r="H294" s="223">
        <v>0.5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29" t="s">
        <v>127</v>
      </c>
      <c r="AU294" s="229" t="s">
        <v>82</v>
      </c>
      <c r="AV294" s="13" t="s">
        <v>82</v>
      </c>
      <c r="AW294" s="13" t="s">
        <v>33</v>
      </c>
      <c r="AX294" s="13" t="s">
        <v>80</v>
      </c>
      <c r="AY294" s="229" t="s">
        <v>114</v>
      </c>
    </row>
    <row r="295" s="12" customFormat="1" ht="22.8" customHeight="1">
      <c r="A295" s="12"/>
      <c r="B295" s="184"/>
      <c r="C295" s="185"/>
      <c r="D295" s="186" t="s">
        <v>71</v>
      </c>
      <c r="E295" s="198" t="s">
        <v>143</v>
      </c>
      <c r="F295" s="198" t="s">
        <v>420</v>
      </c>
      <c r="G295" s="185"/>
      <c r="H295" s="185"/>
      <c r="I295" s="188"/>
      <c r="J295" s="199">
        <f>BK295</f>
        <v>0</v>
      </c>
      <c r="K295" s="185"/>
      <c r="L295" s="190"/>
      <c r="M295" s="191"/>
      <c r="N295" s="192"/>
      <c r="O295" s="192"/>
      <c r="P295" s="193">
        <f>SUM(P296:P304)</f>
        <v>0</v>
      </c>
      <c r="Q295" s="192"/>
      <c r="R295" s="193">
        <f>SUM(R296:R304)</f>
        <v>2.7555000000000001</v>
      </c>
      <c r="S295" s="192"/>
      <c r="T295" s="194">
        <f>SUM(T296:T304)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195" t="s">
        <v>80</v>
      </c>
      <c r="AT295" s="196" t="s">
        <v>71</v>
      </c>
      <c r="AU295" s="196" t="s">
        <v>80</v>
      </c>
      <c r="AY295" s="195" t="s">
        <v>114</v>
      </c>
      <c r="BK295" s="197">
        <f>SUM(BK296:BK304)</f>
        <v>0</v>
      </c>
    </row>
    <row r="296" s="2" customFormat="1" ht="24.15" customHeight="1">
      <c r="A296" s="38"/>
      <c r="B296" s="39"/>
      <c r="C296" s="200" t="s">
        <v>421</v>
      </c>
      <c r="D296" s="200" t="s">
        <v>116</v>
      </c>
      <c r="E296" s="201" t="s">
        <v>422</v>
      </c>
      <c r="F296" s="202" t="s">
        <v>423</v>
      </c>
      <c r="G296" s="203" t="s">
        <v>119</v>
      </c>
      <c r="H296" s="204">
        <v>15</v>
      </c>
      <c r="I296" s="205"/>
      <c r="J296" s="204">
        <f>ROUND(I296*H296,2)</f>
        <v>0</v>
      </c>
      <c r="K296" s="202" t="s">
        <v>120</v>
      </c>
      <c r="L296" s="44"/>
      <c r="M296" s="206" t="s">
        <v>20</v>
      </c>
      <c r="N296" s="207" t="s">
        <v>43</v>
      </c>
      <c r="O296" s="84"/>
      <c r="P296" s="208">
        <f>O296*H296</f>
        <v>0</v>
      </c>
      <c r="Q296" s="208">
        <v>0</v>
      </c>
      <c r="R296" s="208">
        <f>Q296*H296</f>
        <v>0</v>
      </c>
      <c r="S296" s="208">
        <v>0</v>
      </c>
      <c r="T296" s="209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0" t="s">
        <v>121</v>
      </c>
      <c r="AT296" s="210" t="s">
        <v>116</v>
      </c>
      <c r="AU296" s="210" t="s">
        <v>82</v>
      </c>
      <c r="AY296" s="17" t="s">
        <v>114</v>
      </c>
      <c r="BE296" s="211">
        <f>IF(N296="základní",J296,0)</f>
        <v>0</v>
      </c>
      <c r="BF296" s="211">
        <f>IF(N296="snížená",J296,0)</f>
        <v>0</v>
      </c>
      <c r="BG296" s="211">
        <f>IF(N296="zákl. přenesená",J296,0)</f>
        <v>0</v>
      </c>
      <c r="BH296" s="211">
        <f>IF(N296="sníž. přenesená",J296,0)</f>
        <v>0</v>
      </c>
      <c r="BI296" s="211">
        <f>IF(N296="nulová",J296,0)</f>
        <v>0</v>
      </c>
      <c r="BJ296" s="17" t="s">
        <v>80</v>
      </c>
      <c r="BK296" s="211">
        <f>ROUND(I296*H296,2)</f>
        <v>0</v>
      </c>
      <c r="BL296" s="17" t="s">
        <v>121</v>
      </c>
      <c r="BM296" s="210" t="s">
        <v>424</v>
      </c>
    </row>
    <row r="297" s="2" customFormat="1">
      <c r="A297" s="38"/>
      <c r="B297" s="39"/>
      <c r="C297" s="40"/>
      <c r="D297" s="212" t="s">
        <v>123</v>
      </c>
      <c r="E297" s="40"/>
      <c r="F297" s="213" t="s">
        <v>425</v>
      </c>
      <c r="G297" s="40"/>
      <c r="H297" s="40"/>
      <c r="I297" s="214"/>
      <c r="J297" s="40"/>
      <c r="K297" s="40"/>
      <c r="L297" s="44"/>
      <c r="M297" s="215"/>
      <c r="N297" s="216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123</v>
      </c>
      <c r="AU297" s="17" t="s">
        <v>82</v>
      </c>
    </row>
    <row r="298" s="2" customFormat="1">
      <c r="A298" s="38"/>
      <c r="B298" s="39"/>
      <c r="C298" s="40"/>
      <c r="D298" s="217" t="s">
        <v>125</v>
      </c>
      <c r="E298" s="40"/>
      <c r="F298" s="218" t="s">
        <v>126</v>
      </c>
      <c r="G298" s="40"/>
      <c r="H298" s="40"/>
      <c r="I298" s="214"/>
      <c r="J298" s="40"/>
      <c r="K298" s="40"/>
      <c r="L298" s="44"/>
      <c r="M298" s="215"/>
      <c r="N298" s="216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125</v>
      </c>
      <c r="AU298" s="17" t="s">
        <v>82</v>
      </c>
    </row>
    <row r="299" s="2" customFormat="1" ht="24.15" customHeight="1">
      <c r="A299" s="38"/>
      <c r="B299" s="39"/>
      <c r="C299" s="200" t="s">
        <v>426</v>
      </c>
      <c r="D299" s="200" t="s">
        <v>116</v>
      </c>
      <c r="E299" s="201" t="s">
        <v>427</v>
      </c>
      <c r="F299" s="202" t="s">
        <v>428</v>
      </c>
      <c r="G299" s="203" t="s">
        <v>119</v>
      </c>
      <c r="H299" s="204">
        <v>15</v>
      </c>
      <c r="I299" s="205"/>
      <c r="J299" s="204">
        <f>ROUND(I299*H299,2)</f>
        <v>0</v>
      </c>
      <c r="K299" s="202" t="s">
        <v>120</v>
      </c>
      <c r="L299" s="44"/>
      <c r="M299" s="206" t="s">
        <v>20</v>
      </c>
      <c r="N299" s="207" t="s">
        <v>43</v>
      </c>
      <c r="O299" s="84"/>
      <c r="P299" s="208">
        <f>O299*H299</f>
        <v>0</v>
      </c>
      <c r="Q299" s="208">
        <v>0</v>
      </c>
      <c r="R299" s="208">
        <f>Q299*H299</f>
        <v>0</v>
      </c>
      <c r="S299" s="208">
        <v>0</v>
      </c>
      <c r="T299" s="209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0" t="s">
        <v>121</v>
      </c>
      <c r="AT299" s="210" t="s">
        <v>116</v>
      </c>
      <c r="AU299" s="210" t="s">
        <v>82</v>
      </c>
      <c r="AY299" s="17" t="s">
        <v>114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17" t="s">
        <v>80</v>
      </c>
      <c r="BK299" s="211">
        <f>ROUND(I299*H299,2)</f>
        <v>0</v>
      </c>
      <c r="BL299" s="17" t="s">
        <v>121</v>
      </c>
      <c r="BM299" s="210" t="s">
        <v>429</v>
      </c>
    </row>
    <row r="300" s="2" customFormat="1">
      <c r="A300" s="38"/>
      <c r="B300" s="39"/>
      <c r="C300" s="40"/>
      <c r="D300" s="212" t="s">
        <v>123</v>
      </c>
      <c r="E300" s="40"/>
      <c r="F300" s="213" t="s">
        <v>430</v>
      </c>
      <c r="G300" s="40"/>
      <c r="H300" s="40"/>
      <c r="I300" s="214"/>
      <c r="J300" s="40"/>
      <c r="K300" s="40"/>
      <c r="L300" s="44"/>
      <c r="M300" s="215"/>
      <c r="N300" s="216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123</v>
      </c>
      <c r="AU300" s="17" t="s">
        <v>82</v>
      </c>
    </row>
    <row r="301" s="2" customFormat="1">
      <c r="A301" s="38"/>
      <c r="B301" s="39"/>
      <c r="C301" s="40"/>
      <c r="D301" s="217" t="s">
        <v>125</v>
      </c>
      <c r="E301" s="40"/>
      <c r="F301" s="218" t="s">
        <v>126</v>
      </c>
      <c r="G301" s="40"/>
      <c r="H301" s="40"/>
      <c r="I301" s="214"/>
      <c r="J301" s="40"/>
      <c r="K301" s="40"/>
      <c r="L301" s="44"/>
      <c r="M301" s="215"/>
      <c r="N301" s="216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125</v>
      </c>
      <c r="AU301" s="17" t="s">
        <v>82</v>
      </c>
    </row>
    <row r="302" s="2" customFormat="1" ht="33" customHeight="1">
      <c r="A302" s="38"/>
      <c r="B302" s="39"/>
      <c r="C302" s="200" t="s">
        <v>431</v>
      </c>
      <c r="D302" s="200" t="s">
        <v>116</v>
      </c>
      <c r="E302" s="201" t="s">
        <v>432</v>
      </c>
      <c r="F302" s="202" t="s">
        <v>433</v>
      </c>
      <c r="G302" s="203" t="s">
        <v>119</v>
      </c>
      <c r="H302" s="204">
        <v>15</v>
      </c>
      <c r="I302" s="205"/>
      <c r="J302" s="204">
        <f>ROUND(I302*H302,2)</f>
        <v>0</v>
      </c>
      <c r="K302" s="202" t="s">
        <v>120</v>
      </c>
      <c r="L302" s="44"/>
      <c r="M302" s="206" t="s">
        <v>20</v>
      </c>
      <c r="N302" s="207" t="s">
        <v>43</v>
      </c>
      <c r="O302" s="84"/>
      <c r="P302" s="208">
        <f>O302*H302</f>
        <v>0</v>
      </c>
      <c r="Q302" s="208">
        <v>0.1837</v>
      </c>
      <c r="R302" s="208">
        <f>Q302*H302</f>
        <v>2.7555000000000001</v>
      </c>
      <c r="S302" s="208">
        <v>0</v>
      </c>
      <c r="T302" s="209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0" t="s">
        <v>121</v>
      </c>
      <c r="AT302" s="210" t="s">
        <v>116</v>
      </c>
      <c r="AU302" s="210" t="s">
        <v>82</v>
      </c>
      <c r="AY302" s="17" t="s">
        <v>114</v>
      </c>
      <c r="BE302" s="211">
        <f>IF(N302="základní",J302,0)</f>
        <v>0</v>
      </c>
      <c r="BF302" s="211">
        <f>IF(N302="snížená",J302,0)</f>
        <v>0</v>
      </c>
      <c r="BG302" s="211">
        <f>IF(N302="zákl. přenesená",J302,0)</f>
        <v>0</v>
      </c>
      <c r="BH302" s="211">
        <f>IF(N302="sníž. přenesená",J302,0)</f>
        <v>0</v>
      </c>
      <c r="BI302" s="211">
        <f>IF(N302="nulová",J302,0)</f>
        <v>0</v>
      </c>
      <c r="BJ302" s="17" t="s">
        <v>80</v>
      </c>
      <c r="BK302" s="211">
        <f>ROUND(I302*H302,2)</f>
        <v>0</v>
      </c>
      <c r="BL302" s="17" t="s">
        <v>121</v>
      </c>
      <c r="BM302" s="210" t="s">
        <v>434</v>
      </c>
    </row>
    <row r="303" s="2" customFormat="1">
      <c r="A303" s="38"/>
      <c r="B303" s="39"/>
      <c r="C303" s="40"/>
      <c r="D303" s="212" t="s">
        <v>123</v>
      </c>
      <c r="E303" s="40"/>
      <c r="F303" s="213" t="s">
        <v>435</v>
      </c>
      <c r="G303" s="40"/>
      <c r="H303" s="40"/>
      <c r="I303" s="214"/>
      <c r="J303" s="40"/>
      <c r="K303" s="40"/>
      <c r="L303" s="44"/>
      <c r="M303" s="215"/>
      <c r="N303" s="216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123</v>
      </c>
      <c r="AU303" s="17" t="s">
        <v>82</v>
      </c>
    </row>
    <row r="304" s="2" customFormat="1">
      <c r="A304" s="38"/>
      <c r="B304" s="39"/>
      <c r="C304" s="40"/>
      <c r="D304" s="217" t="s">
        <v>125</v>
      </c>
      <c r="E304" s="40"/>
      <c r="F304" s="218" t="s">
        <v>126</v>
      </c>
      <c r="G304" s="40"/>
      <c r="H304" s="40"/>
      <c r="I304" s="214"/>
      <c r="J304" s="40"/>
      <c r="K304" s="40"/>
      <c r="L304" s="44"/>
      <c r="M304" s="215"/>
      <c r="N304" s="216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125</v>
      </c>
      <c r="AU304" s="17" t="s">
        <v>82</v>
      </c>
    </row>
    <row r="305" s="12" customFormat="1" ht="22.8" customHeight="1">
      <c r="A305" s="12"/>
      <c r="B305" s="184"/>
      <c r="C305" s="185"/>
      <c r="D305" s="186" t="s">
        <v>71</v>
      </c>
      <c r="E305" s="198" t="s">
        <v>166</v>
      </c>
      <c r="F305" s="198" t="s">
        <v>436</v>
      </c>
      <c r="G305" s="185"/>
      <c r="H305" s="185"/>
      <c r="I305" s="188"/>
      <c r="J305" s="199">
        <f>BK305</f>
        <v>0</v>
      </c>
      <c r="K305" s="185"/>
      <c r="L305" s="190"/>
      <c r="M305" s="191"/>
      <c r="N305" s="192"/>
      <c r="O305" s="192"/>
      <c r="P305" s="193">
        <f>SUM(P306:P344)</f>
        <v>0</v>
      </c>
      <c r="Q305" s="192"/>
      <c r="R305" s="193">
        <f>SUM(R306:R344)</f>
        <v>68.801465232850006</v>
      </c>
      <c r="S305" s="192"/>
      <c r="T305" s="194">
        <f>SUM(T306:T344)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95" t="s">
        <v>80</v>
      </c>
      <c r="AT305" s="196" t="s">
        <v>71</v>
      </c>
      <c r="AU305" s="196" t="s">
        <v>80</v>
      </c>
      <c r="AY305" s="195" t="s">
        <v>114</v>
      </c>
      <c r="BK305" s="197">
        <f>SUM(BK306:BK344)</f>
        <v>0</v>
      </c>
    </row>
    <row r="306" s="2" customFormat="1" ht="24.15" customHeight="1">
      <c r="A306" s="38"/>
      <c r="B306" s="39"/>
      <c r="C306" s="200" t="s">
        <v>437</v>
      </c>
      <c r="D306" s="200" t="s">
        <v>116</v>
      </c>
      <c r="E306" s="201" t="s">
        <v>438</v>
      </c>
      <c r="F306" s="202" t="s">
        <v>439</v>
      </c>
      <c r="G306" s="203" t="s">
        <v>159</v>
      </c>
      <c r="H306" s="204">
        <v>388.5</v>
      </c>
      <c r="I306" s="205"/>
      <c r="J306" s="204">
        <f>ROUND(I306*H306,2)</f>
        <v>0</v>
      </c>
      <c r="K306" s="202" t="s">
        <v>120</v>
      </c>
      <c r="L306" s="44"/>
      <c r="M306" s="206" t="s">
        <v>20</v>
      </c>
      <c r="N306" s="207" t="s">
        <v>43</v>
      </c>
      <c r="O306" s="84"/>
      <c r="P306" s="208">
        <f>O306*H306</f>
        <v>0</v>
      </c>
      <c r="Q306" s="208">
        <v>0.016412400099999998</v>
      </c>
      <c r="R306" s="208">
        <f>Q306*H306</f>
        <v>6.3762174388499995</v>
      </c>
      <c r="S306" s="208">
        <v>0</v>
      </c>
      <c r="T306" s="209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0" t="s">
        <v>121</v>
      </c>
      <c r="AT306" s="210" t="s">
        <v>116</v>
      </c>
      <c r="AU306" s="210" t="s">
        <v>82</v>
      </c>
      <c r="AY306" s="17" t="s">
        <v>114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17" t="s">
        <v>80</v>
      </c>
      <c r="BK306" s="211">
        <f>ROUND(I306*H306,2)</f>
        <v>0</v>
      </c>
      <c r="BL306" s="17" t="s">
        <v>121</v>
      </c>
      <c r="BM306" s="210" t="s">
        <v>440</v>
      </c>
    </row>
    <row r="307" s="2" customFormat="1">
      <c r="A307" s="38"/>
      <c r="B307" s="39"/>
      <c r="C307" s="40"/>
      <c r="D307" s="212" t="s">
        <v>123</v>
      </c>
      <c r="E307" s="40"/>
      <c r="F307" s="213" t="s">
        <v>441</v>
      </c>
      <c r="G307" s="40"/>
      <c r="H307" s="40"/>
      <c r="I307" s="214"/>
      <c r="J307" s="40"/>
      <c r="K307" s="40"/>
      <c r="L307" s="44"/>
      <c r="M307" s="215"/>
      <c r="N307" s="216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123</v>
      </c>
      <c r="AU307" s="17" t="s">
        <v>82</v>
      </c>
    </row>
    <row r="308" s="2" customFormat="1">
      <c r="A308" s="38"/>
      <c r="B308" s="39"/>
      <c r="C308" s="40"/>
      <c r="D308" s="217" t="s">
        <v>125</v>
      </c>
      <c r="E308" s="40"/>
      <c r="F308" s="218" t="s">
        <v>162</v>
      </c>
      <c r="G308" s="40"/>
      <c r="H308" s="40"/>
      <c r="I308" s="214"/>
      <c r="J308" s="40"/>
      <c r="K308" s="40"/>
      <c r="L308" s="44"/>
      <c r="M308" s="215"/>
      <c r="N308" s="216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125</v>
      </c>
      <c r="AU308" s="17" t="s">
        <v>82</v>
      </c>
    </row>
    <row r="309" s="2" customFormat="1" ht="24.15" customHeight="1">
      <c r="A309" s="38"/>
      <c r="B309" s="39"/>
      <c r="C309" s="200" t="s">
        <v>442</v>
      </c>
      <c r="D309" s="200" t="s">
        <v>116</v>
      </c>
      <c r="E309" s="201" t="s">
        <v>443</v>
      </c>
      <c r="F309" s="202" t="s">
        <v>444</v>
      </c>
      <c r="G309" s="203" t="s">
        <v>370</v>
      </c>
      <c r="H309" s="204">
        <v>2</v>
      </c>
      <c r="I309" s="205"/>
      <c r="J309" s="204">
        <f>ROUND(I309*H309,2)</f>
        <v>0</v>
      </c>
      <c r="K309" s="202" t="s">
        <v>120</v>
      </c>
      <c r="L309" s="44"/>
      <c r="M309" s="206" t="s">
        <v>20</v>
      </c>
      <c r="N309" s="207" t="s">
        <v>43</v>
      </c>
      <c r="O309" s="84"/>
      <c r="P309" s="208">
        <f>O309*H309</f>
        <v>0</v>
      </c>
      <c r="Q309" s="208">
        <v>2.2500000000000001E-05</v>
      </c>
      <c r="R309" s="208">
        <f>Q309*H309</f>
        <v>4.5000000000000003E-05</v>
      </c>
      <c r="S309" s="208">
        <v>0</v>
      </c>
      <c r="T309" s="209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0" t="s">
        <v>121</v>
      </c>
      <c r="AT309" s="210" t="s">
        <v>116</v>
      </c>
      <c r="AU309" s="210" t="s">
        <v>82</v>
      </c>
      <c r="AY309" s="17" t="s">
        <v>114</v>
      </c>
      <c r="BE309" s="211">
        <f>IF(N309="základní",J309,0)</f>
        <v>0</v>
      </c>
      <c r="BF309" s="211">
        <f>IF(N309="snížená",J309,0)</f>
        <v>0</v>
      </c>
      <c r="BG309" s="211">
        <f>IF(N309="zákl. přenesená",J309,0)</f>
        <v>0</v>
      </c>
      <c r="BH309" s="211">
        <f>IF(N309="sníž. přenesená",J309,0)</f>
        <v>0</v>
      </c>
      <c r="BI309" s="211">
        <f>IF(N309="nulová",J309,0)</f>
        <v>0</v>
      </c>
      <c r="BJ309" s="17" t="s">
        <v>80</v>
      </c>
      <c r="BK309" s="211">
        <f>ROUND(I309*H309,2)</f>
        <v>0</v>
      </c>
      <c r="BL309" s="17" t="s">
        <v>121</v>
      </c>
      <c r="BM309" s="210" t="s">
        <v>445</v>
      </c>
    </row>
    <row r="310" s="2" customFormat="1">
      <c r="A310" s="38"/>
      <c r="B310" s="39"/>
      <c r="C310" s="40"/>
      <c r="D310" s="212" t="s">
        <v>123</v>
      </c>
      <c r="E310" s="40"/>
      <c r="F310" s="213" t="s">
        <v>446</v>
      </c>
      <c r="G310" s="40"/>
      <c r="H310" s="40"/>
      <c r="I310" s="214"/>
      <c r="J310" s="40"/>
      <c r="K310" s="40"/>
      <c r="L310" s="44"/>
      <c r="M310" s="215"/>
      <c r="N310" s="216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123</v>
      </c>
      <c r="AU310" s="17" t="s">
        <v>82</v>
      </c>
    </row>
    <row r="311" s="2" customFormat="1">
      <c r="A311" s="38"/>
      <c r="B311" s="39"/>
      <c r="C311" s="40"/>
      <c r="D311" s="217" t="s">
        <v>125</v>
      </c>
      <c r="E311" s="40"/>
      <c r="F311" s="218" t="s">
        <v>126</v>
      </c>
      <c r="G311" s="40"/>
      <c r="H311" s="40"/>
      <c r="I311" s="214"/>
      <c r="J311" s="40"/>
      <c r="K311" s="40"/>
      <c r="L311" s="44"/>
      <c r="M311" s="215"/>
      <c r="N311" s="216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125</v>
      </c>
      <c r="AU311" s="17" t="s">
        <v>82</v>
      </c>
    </row>
    <row r="312" s="2" customFormat="1" ht="16.5" customHeight="1">
      <c r="A312" s="38"/>
      <c r="B312" s="39"/>
      <c r="C312" s="241" t="s">
        <v>447</v>
      </c>
      <c r="D312" s="241" t="s">
        <v>327</v>
      </c>
      <c r="E312" s="242" t="s">
        <v>448</v>
      </c>
      <c r="F312" s="243" t="s">
        <v>449</v>
      </c>
      <c r="G312" s="244" t="s">
        <v>370</v>
      </c>
      <c r="H312" s="245">
        <v>2</v>
      </c>
      <c r="I312" s="246"/>
      <c r="J312" s="245">
        <f>ROUND(I312*H312,2)</f>
        <v>0</v>
      </c>
      <c r="K312" s="243" t="s">
        <v>120</v>
      </c>
      <c r="L312" s="247"/>
      <c r="M312" s="248" t="s">
        <v>20</v>
      </c>
      <c r="N312" s="249" t="s">
        <v>43</v>
      </c>
      <c r="O312" s="84"/>
      <c r="P312" s="208">
        <f>O312*H312</f>
        <v>0</v>
      </c>
      <c r="Q312" s="208">
        <v>0.0073000000000000001</v>
      </c>
      <c r="R312" s="208">
        <f>Q312*H312</f>
        <v>0.0146</v>
      </c>
      <c r="S312" s="208">
        <v>0</v>
      </c>
      <c r="T312" s="209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0" t="s">
        <v>166</v>
      </c>
      <c r="AT312" s="210" t="s">
        <v>327</v>
      </c>
      <c r="AU312" s="210" t="s">
        <v>82</v>
      </c>
      <c r="AY312" s="17" t="s">
        <v>114</v>
      </c>
      <c r="BE312" s="211">
        <f>IF(N312="základní",J312,0)</f>
        <v>0</v>
      </c>
      <c r="BF312" s="211">
        <f>IF(N312="snížená",J312,0)</f>
        <v>0</v>
      </c>
      <c r="BG312" s="211">
        <f>IF(N312="zákl. přenesená",J312,0)</f>
        <v>0</v>
      </c>
      <c r="BH312" s="211">
        <f>IF(N312="sníž. přenesená",J312,0)</f>
        <v>0</v>
      </c>
      <c r="BI312" s="211">
        <f>IF(N312="nulová",J312,0)</f>
        <v>0</v>
      </c>
      <c r="BJ312" s="17" t="s">
        <v>80</v>
      </c>
      <c r="BK312" s="211">
        <f>ROUND(I312*H312,2)</f>
        <v>0</v>
      </c>
      <c r="BL312" s="17" t="s">
        <v>121</v>
      </c>
      <c r="BM312" s="210" t="s">
        <v>450</v>
      </c>
    </row>
    <row r="313" s="2" customFormat="1">
      <c r="A313" s="38"/>
      <c r="B313" s="39"/>
      <c r="C313" s="40"/>
      <c r="D313" s="217" t="s">
        <v>125</v>
      </c>
      <c r="E313" s="40"/>
      <c r="F313" s="218" t="s">
        <v>451</v>
      </c>
      <c r="G313" s="40"/>
      <c r="H313" s="40"/>
      <c r="I313" s="214"/>
      <c r="J313" s="40"/>
      <c r="K313" s="40"/>
      <c r="L313" s="44"/>
      <c r="M313" s="215"/>
      <c r="N313" s="216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125</v>
      </c>
      <c r="AU313" s="17" t="s">
        <v>82</v>
      </c>
    </row>
    <row r="314" s="2" customFormat="1" ht="16.5" customHeight="1">
      <c r="A314" s="38"/>
      <c r="B314" s="39"/>
      <c r="C314" s="200" t="s">
        <v>452</v>
      </c>
      <c r="D314" s="200" t="s">
        <v>116</v>
      </c>
      <c r="E314" s="201" t="s">
        <v>453</v>
      </c>
      <c r="F314" s="202" t="s">
        <v>454</v>
      </c>
      <c r="G314" s="203" t="s">
        <v>370</v>
      </c>
      <c r="H314" s="204">
        <v>12</v>
      </c>
      <c r="I314" s="205"/>
      <c r="J314" s="204">
        <f>ROUND(I314*H314,2)</f>
        <v>0</v>
      </c>
      <c r="K314" s="202" t="s">
        <v>20</v>
      </c>
      <c r="L314" s="44"/>
      <c r="M314" s="206" t="s">
        <v>20</v>
      </c>
      <c r="N314" s="207" t="s">
        <v>43</v>
      </c>
      <c r="O314" s="84"/>
      <c r="P314" s="208">
        <f>O314*H314</f>
        <v>0</v>
      </c>
      <c r="Q314" s="208">
        <v>0</v>
      </c>
      <c r="R314" s="208">
        <f>Q314*H314</f>
        <v>0</v>
      </c>
      <c r="S314" s="208">
        <v>0</v>
      </c>
      <c r="T314" s="209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0" t="s">
        <v>121</v>
      </c>
      <c r="AT314" s="210" t="s">
        <v>116</v>
      </c>
      <c r="AU314" s="210" t="s">
        <v>82</v>
      </c>
      <c r="AY314" s="17" t="s">
        <v>114</v>
      </c>
      <c r="BE314" s="211">
        <f>IF(N314="základní",J314,0)</f>
        <v>0</v>
      </c>
      <c r="BF314" s="211">
        <f>IF(N314="snížená",J314,0)</f>
        <v>0</v>
      </c>
      <c r="BG314" s="211">
        <f>IF(N314="zákl. přenesená",J314,0)</f>
        <v>0</v>
      </c>
      <c r="BH314" s="211">
        <f>IF(N314="sníž. přenesená",J314,0)</f>
        <v>0</v>
      </c>
      <c r="BI314" s="211">
        <f>IF(N314="nulová",J314,0)</f>
        <v>0</v>
      </c>
      <c r="BJ314" s="17" t="s">
        <v>80</v>
      </c>
      <c r="BK314" s="211">
        <f>ROUND(I314*H314,2)</f>
        <v>0</v>
      </c>
      <c r="BL314" s="17" t="s">
        <v>121</v>
      </c>
      <c r="BM314" s="210" t="s">
        <v>455</v>
      </c>
    </row>
    <row r="315" s="2" customFormat="1">
      <c r="A315" s="38"/>
      <c r="B315" s="39"/>
      <c r="C315" s="40"/>
      <c r="D315" s="217" t="s">
        <v>125</v>
      </c>
      <c r="E315" s="40"/>
      <c r="F315" s="218" t="s">
        <v>162</v>
      </c>
      <c r="G315" s="40"/>
      <c r="H315" s="40"/>
      <c r="I315" s="214"/>
      <c r="J315" s="40"/>
      <c r="K315" s="40"/>
      <c r="L315" s="44"/>
      <c r="M315" s="215"/>
      <c r="N315" s="216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125</v>
      </c>
      <c r="AU315" s="17" t="s">
        <v>82</v>
      </c>
    </row>
    <row r="316" s="2" customFormat="1" ht="24.15" customHeight="1">
      <c r="A316" s="38"/>
      <c r="B316" s="39"/>
      <c r="C316" s="200" t="s">
        <v>456</v>
      </c>
      <c r="D316" s="200" t="s">
        <v>116</v>
      </c>
      <c r="E316" s="201" t="s">
        <v>457</v>
      </c>
      <c r="F316" s="202" t="s">
        <v>458</v>
      </c>
      <c r="G316" s="203" t="s">
        <v>370</v>
      </c>
      <c r="H316" s="204">
        <v>1</v>
      </c>
      <c r="I316" s="205"/>
      <c r="J316" s="204">
        <f>ROUND(I316*H316,2)</f>
        <v>0</v>
      </c>
      <c r="K316" s="202" t="s">
        <v>120</v>
      </c>
      <c r="L316" s="44"/>
      <c r="M316" s="206" t="s">
        <v>20</v>
      </c>
      <c r="N316" s="207" t="s">
        <v>43</v>
      </c>
      <c r="O316" s="84"/>
      <c r="P316" s="208">
        <f>O316*H316</f>
        <v>0</v>
      </c>
      <c r="Q316" s="208">
        <v>3.2269265219999999</v>
      </c>
      <c r="R316" s="208">
        <f>Q316*H316</f>
        <v>3.2269265219999999</v>
      </c>
      <c r="S316" s="208">
        <v>0</v>
      </c>
      <c r="T316" s="209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0" t="s">
        <v>121</v>
      </c>
      <c r="AT316" s="210" t="s">
        <v>116</v>
      </c>
      <c r="AU316" s="210" t="s">
        <v>82</v>
      </c>
      <c r="AY316" s="17" t="s">
        <v>114</v>
      </c>
      <c r="BE316" s="211">
        <f>IF(N316="základní",J316,0)</f>
        <v>0</v>
      </c>
      <c r="BF316" s="211">
        <f>IF(N316="snížená",J316,0)</f>
        <v>0</v>
      </c>
      <c r="BG316" s="211">
        <f>IF(N316="zákl. přenesená",J316,0)</f>
        <v>0</v>
      </c>
      <c r="BH316" s="211">
        <f>IF(N316="sníž. přenesená",J316,0)</f>
        <v>0</v>
      </c>
      <c r="BI316" s="211">
        <f>IF(N316="nulová",J316,0)</f>
        <v>0</v>
      </c>
      <c r="BJ316" s="17" t="s">
        <v>80</v>
      </c>
      <c r="BK316" s="211">
        <f>ROUND(I316*H316,2)</f>
        <v>0</v>
      </c>
      <c r="BL316" s="17" t="s">
        <v>121</v>
      </c>
      <c r="BM316" s="210" t="s">
        <v>459</v>
      </c>
    </row>
    <row r="317" s="2" customFormat="1">
      <c r="A317" s="38"/>
      <c r="B317" s="39"/>
      <c r="C317" s="40"/>
      <c r="D317" s="212" t="s">
        <v>123</v>
      </c>
      <c r="E317" s="40"/>
      <c r="F317" s="213" t="s">
        <v>460</v>
      </c>
      <c r="G317" s="40"/>
      <c r="H317" s="40"/>
      <c r="I317" s="214"/>
      <c r="J317" s="40"/>
      <c r="K317" s="40"/>
      <c r="L317" s="44"/>
      <c r="M317" s="215"/>
      <c r="N317" s="216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123</v>
      </c>
      <c r="AU317" s="17" t="s">
        <v>82</v>
      </c>
    </row>
    <row r="318" s="2" customFormat="1">
      <c r="A318" s="38"/>
      <c r="B318" s="39"/>
      <c r="C318" s="40"/>
      <c r="D318" s="217" t="s">
        <v>125</v>
      </c>
      <c r="E318" s="40"/>
      <c r="F318" s="218" t="s">
        <v>202</v>
      </c>
      <c r="G318" s="40"/>
      <c r="H318" s="40"/>
      <c r="I318" s="214"/>
      <c r="J318" s="40"/>
      <c r="K318" s="40"/>
      <c r="L318" s="44"/>
      <c r="M318" s="215"/>
      <c r="N318" s="216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125</v>
      </c>
      <c r="AU318" s="17" t="s">
        <v>82</v>
      </c>
    </row>
    <row r="319" s="2" customFormat="1" ht="24.15" customHeight="1">
      <c r="A319" s="38"/>
      <c r="B319" s="39"/>
      <c r="C319" s="200" t="s">
        <v>461</v>
      </c>
      <c r="D319" s="200" t="s">
        <v>116</v>
      </c>
      <c r="E319" s="201" t="s">
        <v>462</v>
      </c>
      <c r="F319" s="202" t="s">
        <v>463</v>
      </c>
      <c r="G319" s="203" t="s">
        <v>370</v>
      </c>
      <c r="H319" s="204">
        <v>13</v>
      </c>
      <c r="I319" s="205"/>
      <c r="J319" s="204">
        <f>ROUND(I319*H319,2)</f>
        <v>0</v>
      </c>
      <c r="K319" s="202" t="s">
        <v>120</v>
      </c>
      <c r="L319" s="44"/>
      <c r="M319" s="206" t="s">
        <v>20</v>
      </c>
      <c r="N319" s="207" t="s">
        <v>43</v>
      </c>
      <c r="O319" s="84"/>
      <c r="P319" s="208">
        <f>O319*H319</f>
        <v>0</v>
      </c>
      <c r="Q319" s="208">
        <v>2.1167649439999998</v>
      </c>
      <c r="R319" s="208">
        <f>Q319*H319</f>
        <v>27.517944271999998</v>
      </c>
      <c r="S319" s="208">
        <v>0</v>
      </c>
      <c r="T319" s="209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0" t="s">
        <v>121</v>
      </c>
      <c r="AT319" s="210" t="s">
        <v>116</v>
      </c>
      <c r="AU319" s="210" t="s">
        <v>82</v>
      </c>
      <c r="AY319" s="17" t="s">
        <v>114</v>
      </c>
      <c r="BE319" s="211">
        <f>IF(N319="základní",J319,0)</f>
        <v>0</v>
      </c>
      <c r="BF319" s="211">
        <f>IF(N319="snížená",J319,0)</f>
        <v>0</v>
      </c>
      <c r="BG319" s="211">
        <f>IF(N319="zákl. přenesená",J319,0)</f>
        <v>0</v>
      </c>
      <c r="BH319" s="211">
        <f>IF(N319="sníž. přenesená",J319,0)</f>
        <v>0</v>
      </c>
      <c r="BI319" s="211">
        <f>IF(N319="nulová",J319,0)</f>
        <v>0</v>
      </c>
      <c r="BJ319" s="17" t="s">
        <v>80</v>
      </c>
      <c r="BK319" s="211">
        <f>ROUND(I319*H319,2)</f>
        <v>0</v>
      </c>
      <c r="BL319" s="17" t="s">
        <v>121</v>
      </c>
      <c r="BM319" s="210" t="s">
        <v>464</v>
      </c>
    </row>
    <row r="320" s="2" customFormat="1">
      <c r="A320" s="38"/>
      <c r="B320" s="39"/>
      <c r="C320" s="40"/>
      <c r="D320" s="212" t="s">
        <v>123</v>
      </c>
      <c r="E320" s="40"/>
      <c r="F320" s="213" t="s">
        <v>465</v>
      </c>
      <c r="G320" s="40"/>
      <c r="H320" s="40"/>
      <c r="I320" s="214"/>
      <c r="J320" s="40"/>
      <c r="K320" s="40"/>
      <c r="L320" s="44"/>
      <c r="M320" s="215"/>
      <c r="N320" s="216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123</v>
      </c>
      <c r="AU320" s="17" t="s">
        <v>82</v>
      </c>
    </row>
    <row r="321" s="2" customFormat="1">
      <c r="A321" s="38"/>
      <c r="B321" s="39"/>
      <c r="C321" s="40"/>
      <c r="D321" s="217" t="s">
        <v>125</v>
      </c>
      <c r="E321" s="40"/>
      <c r="F321" s="218" t="s">
        <v>466</v>
      </c>
      <c r="G321" s="40"/>
      <c r="H321" s="40"/>
      <c r="I321" s="214"/>
      <c r="J321" s="40"/>
      <c r="K321" s="40"/>
      <c r="L321" s="44"/>
      <c r="M321" s="215"/>
      <c r="N321" s="216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125</v>
      </c>
      <c r="AU321" s="17" t="s">
        <v>82</v>
      </c>
    </row>
    <row r="322" s="2" customFormat="1" ht="16.5" customHeight="1">
      <c r="A322" s="38"/>
      <c r="B322" s="39"/>
      <c r="C322" s="241" t="s">
        <v>467</v>
      </c>
      <c r="D322" s="241" t="s">
        <v>327</v>
      </c>
      <c r="E322" s="242" t="s">
        <v>468</v>
      </c>
      <c r="F322" s="243" t="s">
        <v>469</v>
      </c>
      <c r="G322" s="244" t="s">
        <v>370</v>
      </c>
      <c r="H322" s="245">
        <v>1</v>
      </c>
      <c r="I322" s="246"/>
      <c r="J322" s="245">
        <f>ROUND(I322*H322,2)</f>
        <v>0</v>
      </c>
      <c r="K322" s="243" t="s">
        <v>120</v>
      </c>
      <c r="L322" s="247"/>
      <c r="M322" s="248" t="s">
        <v>20</v>
      </c>
      <c r="N322" s="249" t="s">
        <v>43</v>
      </c>
      <c r="O322" s="84"/>
      <c r="P322" s="208">
        <f>O322*H322</f>
        <v>0</v>
      </c>
      <c r="Q322" s="208">
        <v>0.58499999999999996</v>
      </c>
      <c r="R322" s="208">
        <f>Q322*H322</f>
        <v>0.58499999999999996</v>
      </c>
      <c r="S322" s="208">
        <v>0</v>
      </c>
      <c r="T322" s="209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0" t="s">
        <v>166</v>
      </c>
      <c r="AT322" s="210" t="s">
        <v>327</v>
      </c>
      <c r="AU322" s="210" t="s">
        <v>82</v>
      </c>
      <c r="AY322" s="17" t="s">
        <v>114</v>
      </c>
      <c r="BE322" s="211">
        <f>IF(N322="základní",J322,0)</f>
        <v>0</v>
      </c>
      <c r="BF322" s="211">
        <f>IF(N322="snížená",J322,0)</f>
        <v>0</v>
      </c>
      <c r="BG322" s="211">
        <f>IF(N322="zákl. přenesená",J322,0)</f>
        <v>0</v>
      </c>
      <c r="BH322" s="211">
        <f>IF(N322="sníž. přenesená",J322,0)</f>
        <v>0</v>
      </c>
      <c r="BI322" s="211">
        <f>IF(N322="nulová",J322,0)</f>
        <v>0</v>
      </c>
      <c r="BJ322" s="17" t="s">
        <v>80</v>
      </c>
      <c r="BK322" s="211">
        <f>ROUND(I322*H322,2)</f>
        <v>0</v>
      </c>
      <c r="BL322" s="17" t="s">
        <v>121</v>
      </c>
      <c r="BM322" s="210" t="s">
        <v>470</v>
      </c>
    </row>
    <row r="323" s="2" customFormat="1">
      <c r="A323" s="38"/>
      <c r="B323" s="39"/>
      <c r="C323" s="40"/>
      <c r="D323" s="217" t="s">
        <v>125</v>
      </c>
      <c r="E323" s="40"/>
      <c r="F323" s="218" t="s">
        <v>471</v>
      </c>
      <c r="G323" s="40"/>
      <c r="H323" s="40"/>
      <c r="I323" s="214"/>
      <c r="J323" s="40"/>
      <c r="K323" s="40"/>
      <c r="L323" s="44"/>
      <c r="M323" s="215"/>
      <c r="N323" s="216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125</v>
      </c>
      <c r="AU323" s="17" t="s">
        <v>82</v>
      </c>
    </row>
    <row r="324" s="2" customFormat="1" ht="16.5" customHeight="1">
      <c r="A324" s="38"/>
      <c r="B324" s="39"/>
      <c r="C324" s="241" t="s">
        <v>472</v>
      </c>
      <c r="D324" s="241" t="s">
        <v>327</v>
      </c>
      <c r="E324" s="242" t="s">
        <v>473</v>
      </c>
      <c r="F324" s="243" t="s">
        <v>474</v>
      </c>
      <c r="G324" s="244" t="s">
        <v>370</v>
      </c>
      <c r="H324" s="245">
        <v>12</v>
      </c>
      <c r="I324" s="246"/>
      <c r="J324" s="245">
        <f>ROUND(I324*H324,2)</f>
        <v>0</v>
      </c>
      <c r="K324" s="243" t="s">
        <v>120</v>
      </c>
      <c r="L324" s="247"/>
      <c r="M324" s="248" t="s">
        <v>20</v>
      </c>
      <c r="N324" s="249" t="s">
        <v>43</v>
      </c>
      <c r="O324" s="84"/>
      <c r="P324" s="208">
        <f>O324*H324</f>
        <v>0</v>
      </c>
      <c r="Q324" s="208">
        <v>0.44900000000000001</v>
      </c>
      <c r="R324" s="208">
        <f>Q324*H324</f>
        <v>5.3879999999999999</v>
      </c>
      <c r="S324" s="208">
        <v>0</v>
      </c>
      <c r="T324" s="209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0" t="s">
        <v>166</v>
      </c>
      <c r="AT324" s="210" t="s">
        <v>327</v>
      </c>
      <c r="AU324" s="210" t="s">
        <v>82</v>
      </c>
      <c r="AY324" s="17" t="s">
        <v>114</v>
      </c>
      <c r="BE324" s="211">
        <f>IF(N324="základní",J324,0)</f>
        <v>0</v>
      </c>
      <c r="BF324" s="211">
        <f>IF(N324="snížená",J324,0)</f>
        <v>0</v>
      </c>
      <c r="BG324" s="211">
        <f>IF(N324="zákl. přenesená",J324,0)</f>
        <v>0</v>
      </c>
      <c r="BH324" s="211">
        <f>IF(N324="sníž. přenesená",J324,0)</f>
        <v>0</v>
      </c>
      <c r="BI324" s="211">
        <f>IF(N324="nulová",J324,0)</f>
        <v>0</v>
      </c>
      <c r="BJ324" s="17" t="s">
        <v>80</v>
      </c>
      <c r="BK324" s="211">
        <f>ROUND(I324*H324,2)</f>
        <v>0</v>
      </c>
      <c r="BL324" s="17" t="s">
        <v>121</v>
      </c>
      <c r="BM324" s="210" t="s">
        <v>475</v>
      </c>
    </row>
    <row r="325" s="2" customFormat="1">
      <c r="A325" s="38"/>
      <c r="B325" s="39"/>
      <c r="C325" s="40"/>
      <c r="D325" s="217" t="s">
        <v>125</v>
      </c>
      <c r="E325" s="40"/>
      <c r="F325" s="218" t="s">
        <v>471</v>
      </c>
      <c r="G325" s="40"/>
      <c r="H325" s="40"/>
      <c r="I325" s="214"/>
      <c r="J325" s="40"/>
      <c r="K325" s="40"/>
      <c r="L325" s="44"/>
      <c r="M325" s="215"/>
      <c r="N325" s="216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125</v>
      </c>
      <c r="AU325" s="17" t="s">
        <v>82</v>
      </c>
    </row>
    <row r="326" s="2" customFormat="1" ht="16.5" customHeight="1">
      <c r="A326" s="38"/>
      <c r="B326" s="39"/>
      <c r="C326" s="241" t="s">
        <v>476</v>
      </c>
      <c r="D326" s="241" t="s">
        <v>327</v>
      </c>
      <c r="E326" s="242" t="s">
        <v>477</v>
      </c>
      <c r="F326" s="243" t="s">
        <v>478</v>
      </c>
      <c r="G326" s="244" t="s">
        <v>370</v>
      </c>
      <c r="H326" s="245">
        <v>4</v>
      </c>
      <c r="I326" s="246"/>
      <c r="J326" s="245">
        <f>ROUND(I326*H326,2)</f>
        <v>0</v>
      </c>
      <c r="K326" s="243" t="s">
        <v>120</v>
      </c>
      <c r="L326" s="247"/>
      <c r="M326" s="248" t="s">
        <v>20</v>
      </c>
      <c r="N326" s="249" t="s">
        <v>43</v>
      </c>
      <c r="O326" s="84"/>
      <c r="P326" s="208">
        <f>O326*H326</f>
        <v>0</v>
      </c>
      <c r="Q326" s="208">
        <v>0.26200000000000001</v>
      </c>
      <c r="R326" s="208">
        <f>Q326*H326</f>
        <v>1.048</v>
      </c>
      <c r="S326" s="208">
        <v>0</v>
      </c>
      <c r="T326" s="209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10" t="s">
        <v>166</v>
      </c>
      <c r="AT326" s="210" t="s">
        <v>327</v>
      </c>
      <c r="AU326" s="210" t="s">
        <v>82</v>
      </c>
      <c r="AY326" s="17" t="s">
        <v>114</v>
      </c>
      <c r="BE326" s="211">
        <f>IF(N326="základní",J326,0)</f>
        <v>0</v>
      </c>
      <c r="BF326" s="211">
        <f>IF(N326="snížená",J326,0)</f>
        <v>0</v>
      </c>
      <c r="BG326" s="211">
        <f>IF(N326="zákl. přenesená",J326,0)</f>
        <v>0</v>
      </c>
      <c r="BH326" s="211">
        <f>IF(N326="sníž. přenesená",J326,0)</f>
        <v>0</v>
      </c>
      <c r="BI326" s="211">
        <f>IF(N326="nulová",J326,0)</f>
        <v>0</v>
      </c>
      <c r="BJ326" s="17" t="s">
        <v>80</v>
      </c>
      <c r="BK326" s="211">
        <f>ROUND(I326*H326,2)</f>
        <v>0</v>
      </c>
      <c r="BL326" s="17" t="s">
        <v>121</v>
      </c>
      <c r="BM326" s="210" t="s">
        <v>479</v>
      </c>
    </row>
    <row r="327" s="2" customFormat="1">
      <c r="A327" s="38"/>
      <c r="B327" s="39"/>
      <c r="C327" s="40"/>
      <c r="D327" s="217" t="s">
        <v>125</v>
      </c>
      <c r="E327" s="40"/>
      <c r="F327" s="218" t="s">
        <v>471</v>
      </c>
      <c r="G327" s="40"/>
      <c r="H327" s="40"/>
      <c r="I327" s="214"/>
      <c r="J327" s="40"/>
      <c r="K327" s="40"/>
      <c r="L327" s="44"/>
      <c r="M327" s="215"/>
      <c r="N327" s="216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125</v>
      </c>
      <c r="AU327" s="17" t="s">
        <v>82</v>
      </c>
    </row>
    <row r="328" s="2" customFormat="1" ht="16.5" customHeight="1">
      <c r="A328" s="38"/>
      <c r="B328" s="39"/>
      <c r="C328" s="241" t="s">
        <v>480</v>
      </c>
      <c r="D328" s="241" t="s">
        <v>327</v>
      </c>
      <c r="E328" s="242" t="s">
        <v>481</v>
      </c>
      <c r="F328" s="243" t="s">
        <v>482</v>
      </c>
      <c r="G328" s="244" t="s">
        <v>370</v>
      </c>
      <c r="H328" s="245">
        <v>4</v>
      </c>
      <c r="I328" s="246"/>
      <c r="J328" s="245">
        <f>ROUND(I328*H328,2)</f>
        <v>0</v>
      </c>
      <c r="K328" s="243" t="s">
        <v>120</v>
      </c>
      <c r="L328" s="247"/>
      <c r="M328" s="248" t="s">
        <v>20</v>
      </c>
      <c r="N328" s="249" t="s">
        <v>43</v>
      </c>
      <c r="O328" s="84"/>
      <c r="P328" s="208">
        <f>O328*H328</f>
        <v>0</v>
      </c>
      <c r="Q328" s="208">
        <v>0.002</v>
      </c>
      <c r="R328" s="208">
        <f>Q328*H328</f>
        <v>0.0080000000000000002</v>
      </c>
      <c r="S328" s="208">
        <v>0</v>
      </c>
      <c r="T328" s="209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10" t="s">
        <v>166</v>
      </c>
      <c r="AT328" s="210" t="s">
        <v>327</v>
      </c>
      <c r="AU328" s="210" t="s">
        <v>82</v>
      </c>
      <c r="AY328" s="17" t="s">
        <v>114</v>
      </c>
      <c r="BE328" s="211">
        <f>IF(N328="základní",J328,0)</f>
        <v>0</v>
      </c>
      <c r="BF328" s="211">
        <f>IF(N328="snížená",J328,0)</f>
        <v>0</v>
      </c>
      <c r="BG328" s="211">
        <f>IF(N328="zákl. přenesená",J328,0)</f>
        <v>0</v>
      </c>
      <c r="BH328" s="211">
        <f>IF(N328="sníž. přenesená",J328,0)</f>
        <v>0</v>
      </c>
      <c r="BI328" s="211">
        <f>IF(N328="nulová",J328,0)</f>
        <v>0</v>
      </c>
      <c r="BJ328" s="17" t="s">
        <v>80</v>
      </c>
      <c r="BK328" s="211">
        <f>ROUND(I328*H328,2)</f>
        <v>0</v>
      </c>
      <c r="BL328" s="17" t="s">
        <v>121</v>
      </c>
      <c r="BM328" s="210" t="s">
        <v>483</v>
      </c>
    </row>
    <row r="329" s="2" customFormat="1">
      <c r="A329" s="38"/>
      <c r="B329" s="39"/>
      <c r="C329" s="40"/>
      <c r="D329" s="217" t="s">
        <v>125</v>
      </c>
      <c r="E329" s="40"/>
      <c r="F329" s="218" t="s">
        <v>471</v>
      </c>
      <c r="G329" s="40"/>
      <c r="H329" s="40"/>
      <c r="I329" s="214"/>
      <c r="J329" s="40"/>
      <c r="K329" s="40"/>
      <c r="L329" s="44"/>
      <c r="M329" s="215"/>
      <c r="N329" s="216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125</v>
      </c>
      <c r="AU329" s="17" t="s">
        <v>82</v>
      </c>
    </row>
    <row r="330" s="2" customFormat="1" ht="16.5" customHeight="1">
      <c r="A330" s="38"/>
      <c r="B330" s="39"/>
      <c r="C330" s="241" t="s">
        <v>484</v>
      </c>
      <c r="D330" s="241" t="s">
        <v>327</v>
      </c>
      <c r="E330" s="242" t="s">
        <v>485</v>
      </c>
      <c r="F330" s="243" t="s">
        <v>486</v>
      </c>
      <c r="G330" s="244" t="s">
        <v>370</v>
      </c>
      <c r="H330" s="245">
        <v>13</v>
      </c>
      <c r="I330" s="246"/>
      <c r="J330" s="245">
        <f>ROUND(I330*H330,2)</f>
        <v>0</v>
      </c>
      <c r="K330" s="243" t="s">
        <v>120</v>
      </c>
      <c r="L330" s="247"/>
      <c r="M330" s="248" t="s">
        <v>20</v>
      </c>
      <c r="N330" s="249" t="s">
        <v>43</v>
      </c>
      <c r="O330" s="84"/>
      <c r="P330" s="208">
        <f>O330*H330</f>
        <v>0</v>
      </c>
      <c r="Q330" s="208">
        <v>1.45</v>
      </c>
      <c r="R330" s="208">
        <f>Q330*H330</f>
        <v>18.849999999999998</v>
      </c>
      <c r="S330" s="208">
        <v>0</v>
      </c>
      <c r="T330" s="209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0" t="s">
        <v>166</v>
      </c>
      <c r="AT330" s="210" t="s">
        <v>327</v>
      </c>
      <c r="AU330" s="210" t="s">
        <v>82</v>
      </c>
      <c r="AY330" s="17" t="s">
        <v>114</v>
      </c>
      <c r="BE330" s="211">
        <f>IF(N330="základní",J330,0)</f>
        <v>0</v>
      </c>
      <c r="BF330" s="211">
        <f>IF(N330="snížená",J330,0)</f>
        <v>0</v>
      </c>
      <c r="BG330" s="211">
        <f>IF(N330="zákl. přenesená",J330,0)</f>
        <v>0</v>
      </c>
      <c r="BH330" s="211">
        <f>IF(N330="sníž. přenesená",J330,0)</f>
        <v>0</v>
      </c>
      <c r="BI330" s="211">
        <f>IF(N330="nulová",J330,0)</f>
        <v>0</v>
      </c>
      <c r="BJ330" s="17" t="s">
        <v>80</v>
      </c>
      <c r="BK330" s="211">
        <f>ROUND(I330*H330,2)</f>
        <v>0</v>
      </c>
      <c r="BL330" s="17" t="s">
        <v>121</v>
      </c>
      <c r="BM330" s="210" t="s">
        <v>487</v>
      </c>
    </row>
    <row r="331" s="2" customFormat="1">
      <c r="A331" s="38"/>
      <c r="B331" s="39"/>
      <c r="C331" s="40"/>
      <c r="D331" s="217" t="s">
        <v>125</v>
      </c>
      <c r="E331" s="40"/>
      <c r="F331" s="218" t="s">
        <v>471</v>
      </c>
      <c r="G331" s="40"/>
      <c r="H331" s="40"/>
      <c r="I331" s="214"/>
      <c r="J331" s="40"/>
      <c r="K331" s="40"/>
      <c r="L331" s="44"/>
      <c r="M331" s="215"/>
      <c r="N331" s="216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125</v>
      </c>
      <c r="AU331" s="17" t="s">
        <v>82</v>
      </c>
    </row>
    <row r="332" s="2" customFormat="1" ht="16.5" customHeight="1">
      <c r="A332" s="38"/>
      <c r="B332" s="39"/>
      <c r="C332" s="200" t="s">
        <v>488</v>
      </c>
      <c r="D332" s="200" t="s">
        <v>116</v>
      </c>
      <c r="E332" s="201" t="s">
        <v>489</v>
      </c>
      <c r="F332" s="202" t="s">
        <v>490</v>
      </c>
      <c r="G332" s="203" t="s">
        <v>370</v>
      </c>
      <c r="H332" s="204">
        <v>14</v>
      </c>
      <c r="I332" s="205"/>
      <c r="J332" s="204">
        <f>ROUND(I332*H332,2)</f>
        <v>0</v>
      </c>
      <c r="K332" s="202" t="s">
        <v>120</v>
      </c>
      <c r="L332" s="44"/>
      <c r="M332" s="206" t="s">
        <v>20</v>
      </c>
      <c r="N332" s="207" t="s">
        <v>43</v>
      </c>
      <c r="O332" s="84"/>
      <c r="P332" s="208">
        <f>O332*H332</f>
        <v>0</v>
      </c>
      <c r="Q332" s="208">
        <v>0.217338</v>
      </c>
      <c r="R332" s="208">
        <f>Q332*H332</f>
        <v>3.042732</v>
      </c>
      <c r="S332" s="208">
        <v>0</v>
      </c>
      <c r="T332" s="209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10" t="s">
        <v>121</v>
      </c>
      <c r="AT332" s="210" t="s">
        <v>116</v>
      </c>
      <c r="AU332" s="210" t="s">
        <v>82</v>
      </c>
      <c r="AY332" s="17" t="s">
        <v>114</v>
      </c>
      <c r="BE332" s="211">
        <f>IF(N332="základní",J332,0)</f>
        <v>0</v>
      </c>
      <c r="BF332" s="211">
        <f>IF(N332="snížená",J332,0)</f>
        <v>0</v>
      </c>
      <c r="BG332" s="211">
        <f>IF(N332="zákl. přenesená",J332,0)</f>
        <v>0</v>
      </c>
      <c r="BH332" s="211">
        <f>IF(N332="sníž. přenesená",J332,0)</f>
        <v>0</v>
      </c>
      <c r="BI332" s="211">
        <f>IF(N332="nulová",J332,0)</f>
        <v>0</v>
      </c>
      <c r="BJ332" s="17" t="s">
        <v>80</v>
      </c>
      <c r="BK332" s="211">
        <f>ROUND(I332*H332,2)</f>
        <v>0</v>
      </c>
      <c r="BL332" s="17" t="s">
        <v>121</v>
      </c>
      <c r="BM332" s="210" t="s">
        <v>491</v>
      </c>
    </row>
    <row r="333" s="2" customFormat="1">
      <c r="A333" s="38"/>
      <c r="B333" s="39"/>
      <c r="C333" s="40"/>
      <c r="D333" s="212" t="s">
        <v>123</v>
      </c>
      <c r="E333" s="40"/>
      <c r="F333" s="213" t="s">
        <v>492</v>
      </c>
      <c r="G333" s="40"/>
      <c r="H333" s="40"/>
      <c r="I333" s="214"/>
      <c r="J333" s="40"/>
      <c r="K333" s="40"/>
      <c r="L333" s="44"/>
      <c r="M333" s="215"/>
      <c r="N333" s="216"/>
      <c r="O333" s="84"/>
      <c r="P333" s="84"/>
      <c r="Q333" s="84"/>
      <c r="R333" s="84"/>
      <c r="S333" s="84"/>
      <c r="T333" s="85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123</v>
      </c>
      <c r="AU333" s="17" t="s">
        <v>82</v>
      </c>
    </row>
    <row r="334" s="2" customFormat="1">
      <c r="A334" s="38"/>
      <c r="B334" s="39"/>
      <c r="C334" s="40"/>
      <c r="D334" s="217" t="s">
        <v>125</v>
      </c>
      <c r="E334" s="40"/>
      <c r="F334" s="218" t="s">
        <v>471</v>
      </c>
      <c r="G334" s="40"/>
      <c r="H334" s="40"/>
      <c r="I334" s="214"/>
      <c r="J334" s="40"/>
      <c r="K334" s="40"/>
      <c r="L334" s="44"/>
      <c r="M334" s="215"/>
      <c r="N334" s="216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125</v>
      </c>
      <c r="AU334" s="17" t="s">
        <v>82</v>
      </c>
    </row>
    <row r="335" s="2" customFormat="1" ht="16.5" customHeight="1">
      <c r="A335" s="38"/>
      <c r="B335" s="39"/>
      <c r="C335" s="241" t="s">
        <v>493</v>
      </c>
      <c r="D335" s="241" t="s">
        <v>327</v>
      </c>
      <c r="E335" s="242" t="s">
        <v>494</v>
      </c>
      <c r="F335" s="243" t="s">
        <v>495</v>
      </c>
      <c r="G335" s="244" t="s">
        <v>370</v>
      </c>
      <c r="H335" s="245">
        <v>14</v>
      </c>
      <c r="I335" s="246"/>
      <c r="J335" s="245">
        <f>ROUND(I335*H335,2)</f>
        <v>0</v>
      </c>
      <c r="K335" s="243" t="s">
        <v>120</v>
      </c>
      <c r="L335" s="247"/>
      <c r="M335" s="248" t="s">
        <v>20</v>
      </c>
      <c r="N335" s="249" t="s">
        <v>43</v>
      </c>
      <c r="O335" s="84"/>
      <c r="P335" s="208">
        <f>O335*H335</f>
        <v>0</v>
      </c>
      <c r="Q335" s="208">
        <v>0.19600000000000001</v>
      </c>
      <c r="R335" s="208">
        <f>Q335*H335</f>
        <v>2.7440000000000002</v>
      </c>
      <c r="S335" s="208">
        <v>0</v>
      </c>
      <c r="T335" s="209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0" t="s">
        <v>166</v>
      </c>
      <c r="AT335" s="210" t="s">
        <v>327</v>
      </c>
      <c r="AU335" s="210" t="s">
        <v>82</v>
      </c>
      <c r="AY335" s="17" t="s">
        <v>114</v>
      </c>
      <c r="BE335" s="211">
        <f>IF(N335="základní",J335,0)</f>
        <v>0</v>
      </c>
      <c r="BF335" s="211">
        <f>IF(N335="snížená",J335,0)</f>
        <v>0</v>
      </c>
      <c r="BG335" s="211">
        <f>IF(N335="zákl. přenesená",J335,0)</f>
        <v>0</v>
      </c>
      <c r="BH335" s="211">
        <f>IF(N335="sníž. přenesená",J335,0)</f>
        <v>0</v>
      </c>
      <c r="BI335" s="211">
        <f>IF(N335="nulová",J335,0)</f>
        <v>0</v>
      </c>
      <c r="BJ335" s="17" t="s">
        <v>80</v>
      </c>
      <c r="BK335" s="211">
        <f>ROUND(I335*H335,2)</f>
        <v>0</v>
      </c>
      <c r="BL335" s="17" t="s">
        <v>121</v>
      </c>
      <c r="BM335" s="210" t="s">
        <v>496</v>
      </c>
    </row>
    <row r="336" s="2" customFormat="1">
      <c r="A336" s="38"/>
      <c r="B336" s="39"/>
      <c r="C336" s="40"/>
      <c r="D336" s="217" t="s">
        <v>125</v>
      </c>
      <c r="E336" s="40"/>
      <c r="F336" s="218" t="s">
        <v>497</v>
      </c>
      <c r="G336" s="40"/>
      <c r="H336" s="40"/>
      <c r="I336" s="214"/>
      <c r="J336" s="40"/>
      <c r="K336" s="40"/>
      <c r="L336" s="44"/>
      <c r="M336" s="215"/>
      <c r="N336" s="216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125</v>
      </c>
      <c r="AU336" s="17" t="s">
        <v>82</v>
      </c>
    </row>
    <row r="337" s="2" customFormat="1" ht="16.5" customHeight="1">
      <c r="A337" s="38"/>
      <c r="B337" s="39"/>
      <c r="C337" s="200" t="s">
        <v>498</v>
      </c>
      <c r="D337" s="200" t="s">
        <v>116</v>
      </c>
      <c r="E337" s="201" t="s">
        <v>499</v>
      </c>
      <c r="F337" s="202" t="s">
        <v>500</v>
      </c>
      <c r="G337" s="203" t="s">
        <v>501</v>
      </c>
      <c r="H337" s="204">
        <v>13</v>
      </c>
      <c r="I337" s="205"/>
      <c r="J337" s="204">
        <f>ROUND(I337*H337,2)</f>
        <v>0</v>
      </c>
      <c r="K337" s="202" t="s">
        <v>20</v>
      </c>
      <c r="L337" s="44"/>
      <c r="M337" s="206" t="s">
        <v>20</v>
      </c>
      <c r="N337" s="207" t="s">
        <v>43</v>
      </c>
      <c r="O337" s="84"/>
      <c r="P337" s="208">
        <f>O337*H337</f>
        <v>0</v>
      </c>
      <c r="Q337" s="208">
        <v>0</v>
      </c>
      <c r="R337" s="208">
        <f>Q337*H337</f>
        <v>0</v>
      </c>
      <c r="S337" s="208">
        <v>0</v>
      </c>
      <c r="T337" s="209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10" t="s">
        <v>121</v>
      </c>
      <c r="AT337" s="210" t="s">
        <v>116</v>
      </c>
      <c r="AU337" s="210" t="s">
        <v>82</v>
      </c>
      <c r="AY337" s="17" t="s">
        <v>114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17" t="s">
        <v>80</v>
      </c>
      <c r="BK337" s="211">
        <f>ROUND(I337*H337,2)</f>
        <v>0</v>
      </c>
      <c r="BL337" s="17" t="s">
        <v>121</v>
      </c>
      <c r="BM337" s="210" t="s">
        <v>502</v>
      </c>
    </row>
    <row r="338" s="2" customFormat="1">
      <c r="A338" s="38"/>
      <c r="B338" s="39"/>
      <c r="C338" s="40"/>
      <c r="D338" s="217" t="s">
        <v>125</v>
      </c>
      <c r="E338" s="40"/>
      <c r="F338" s="218" t="s">
        <v>162</v>
      </c>
      <c r="G338" s="40"/>
      <c r="H338" s="40"/>
      <c r="I338" s="214"/>
      <c r="J338" s="40"/>
      <c r="K338" s="40"/>
      <c r="L338" s="44"/>
      <c r="M338" s="215"/>
      <c r="N338" s="216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125</v>
      </c>
      <c r="AU338" s="17" t="s">
        <v>82</v>
      </c>
    </row>
    <row r="339" s="2" customFormat="1" ht="16.5" customHeight="1">
      <c r="A339" s="38"/>
      <c r="B339" s="39"/>
      <c r="C339" s="200" t="s">
        <v>503</v>
      </c>
      <c r="D339" s="200" t="s">
        <v>116</v>
      </c>
      <c r="E339" s="201" t="s">
        <v>504</v>
      </c>
      <c r="F339" s="202" t="s">
        <v>505</v>
      </c>
      <c r="G339" s="203" t="s">
        <v>501</v>
      </c>
      <c r="H339" s="204">
        <v>2</v>
      </c>
      <c r="I339" s="205"/>
      <c r="J339" s="204">
        <f>ROUND(I339*H339,2)</f>
        <v>0</v>
      </c>
      <c r="K339" s="202" t="s">
        <v>20</v>
      </c>
      <c r="L339" s="44"/>
      <c r="M339" s="206" t="s">
        <v>20</v>
      </c>
      <c r="N339" s="207" t="s">
        <v>43</v>
      </c>
      <c r="O339" s="84"/>
      <c r="P339" s="208">
        <f>O339*H339</f>
        <v>0</v>
      </c>
      <c r="Q339" s="208">
        <v>0</v>
      </c>
      <c r="R339" s="208">
        <f>Q339*H339</f>
        <v>0</v>
      </c>
      <c r="S339" s="208">
        <v>0</v>
      </c>
      <c r="T339" s="209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0" t="s">
        <v>121</v>
      </c>
      <c r="AT339" s="210" t="s">
        <v>116</v>
      </c>
      <c r="AU339" s="210" t="s">
        <v>82</v>
      </c>
      <c r="AY339" s="17" t="s">
        <v>114</v>
      </c>
      <c r="BE339" s="211">
        <f>IF(N339="základní",J339,0)</f>
        <v>0</v>
      </c>
      <c r="BF339" s="211">
        <f>IF(N339="snížená",J339,0)</f>
        <v>0</v>
      </c>
      <c r="BG339" s="211">
        <f>IF(N339="zákl. přenesená",J339,0)</f>
        <v>0</v>
      </c>
      <c r="BH339" s="211">
        <f>IF(N339="sníž. přenesená",J339,0)</f>
        <v>0</v>
      </c>
      <c r="BI339" s="211">
        <f>IF(N339="nulová",J339,0)</f>
        <v>0</v>
      </c>
      <c r="BJ339" s="17" t="s">
        <v>80</v>
      </c>
      <c r="BK339" s="211">
        <f>ROUND(I339*H339,2)</f>
        <v>0</v>
      </c>
      <c r="BL339" s="17" t="s">
        <v>121</v>
      </c>
      <c r="BM339" s="210" t="s">
        <v>506</v>
      </c>
    </row>
    <row r="340" s="2" customFormat="1">
      <c r="A340" s="38"/>
      <c r="B340" s="39"/>
      <c r="C340" s="40"/>
      <c r="D340" s="217" t="s">
        <v>125</v>
      </c>
      <c r="E340" s="40"/>
      <c r="F340" s="218" t="s">
        <v>162</v>
      </c>
      <c r="G340" s="40"/>
      <c r="H340" s="40"/>
      <c r="I340" s="214"/>
      <c r="J340" s="40"/>
      <c r="K340" s="40"/>
      <c r="L340" s="44"/>
      <c r="M340" s="215"/>
      <c r="N340" s="216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125</v>
      </c>
      <c r="AU340" s="17" t="s">
        <v>82</v>
      </c>
    </row>
    <row r="341" s="2" customFormat="1" ht="16.5" customHeight="1">
      <c r="A341" s="38"/>
      <c r="B341" s="39"/>
      <c r="C341" s="200" t="s">
        <v>507</v>
      </c>
      <c r="D341" s="200" t="s">
        <v>116</v>
      </c>
      <c r="E341" s="201" t="s">
        <v>508</v>
      </c>
      <c r="F341" s="202" t="s">
        <v>509</v>
      </c>
      <c r="G341" s="203" t="s">
        <v>370</v>
      </c>
      <c r="H341" s="204">
        <v>2</v>
      </c>
      <c r="I341" s="205"/>
      <c r="J341" s="204">
        <f>ROUND(I341*H341,2)</f>
        <v>0</v>
      </c>
      <c r="K341" s="202" t="s">
        <v>20</v>
      </c>
      <c r="L341" s="44"/>
      <c r="M341" s="206" t="s">
        <v>20</v>
      </c>
      <c r="N341" s="207" t="s">
        <v>43</v>
      </c>
      <c r="O341" s="84"/>
      <c r="P341" s="208">
        <f>O341*H341</f>
        <v>0</v>
      </c>
      <c r="Q341" s="208">
        <v>0</v>
      </c>
      <c r="R341" s="208">
        <f>Q341*H341</f>
        <v>0</v>
      </c>
      <c r="S341" s="208">
        <v>0</v>
      </c>
      <c r="T341" s="209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10" t="s">
        <v>121</v>
      </c>
      <c r="AT341" s="210" t="s">
        <v>116</v>
      </c>
      <c r="AU341" s="210" t="s">
        <v>82</v>
      </c>
      <c r="AY341" s="17" t="s">
        <v>114</v>
      </c>
      <c r="BE341" s="211">
        <f>IF(N341="základní",J341,0)</f>
        <v>0</v>
      </c>
      <c r="BF341" s="211">
        <f>IF(N341="snížená",J341,0)</f>
        <v>0</v>
      </c>
      <c r="BG341" s="211">
        <f>IF(N341="zákl. přenesená",J341,0)</f>
        <v>0</v>
      </c>
      <c r="BH341" s="211">
        <f>IF(N341="sníž. přenesená",J341,0)</f>
        <v>0</v>
      </c>
      <c r="BI341" s="211">
        <f>IF(N341="nulová",J341,0)</f>
        <v>0</v>
      </c>
      <c r="BJ341" s="17" t="s">
        <v>80</v>
      </c>
      <c r="BK341" s="211">
        <f>ROUND(I341*H341,2)</f>
        <v>0</v>
      </c>
      <c r="BL341" s="17" t="s">
        <v>121</v>
      </c>
      <c r="BM341" s="210" t="s">
        <v>510</v>
      </c>
    </row>
    <row r="342" s="2" customFormat="1">
      <c r="A342" s="38"/>
      <c r="B342" s="39"/>
      <c r="C342" s="40"/>
      <c r="D342" s="217" t="s">
        <v>125</v>
      </c>
      <c r="E342" s="40"/>
      <c r="F342" s="218" t="s">
        <v>126</v>
      </c>
      <c r="G342" s="40"/>
      <c r="H342" s="40"/>
      <c r="I342" s="214"/>
      <c r="J342" s="40"/>
      <c r="K342" s="40"/>
      <c r="L342" s="44"/>
      <c r="M342" s="215"/>
      <c r="N342" s="216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125</v>
      </c>
      <c r="AU342" s="17" t="s">
        <v>82</v>
      </c>
    </row>
    <row r="343" s="2" customFormat="1" ht="16.5" customHeight="1">
      <c r="A343" s="38"/>
      <c r="B343" s="39"/>
      <c r="C343" s="200" t="s">
        <v>511</v>
      </c>
      <c r="D343" s="200" t="s">
        <v>116</v>
      </c>
      <c r="E343" s="201" t="s">
        <v>512</v>
      </c>
      <c r="F343" s="202" t="s">
        <v>513</v>
      </c>
      <c r="G343" s="203" t="s">
        <v>370</v>
      </c>
      <c r="H343" s="204">
        <v>3</v>
      </c>
      <c r="I343" s="205"/>
      <c r="J343" s="204">
        <f>ROUND(I343*H343,2)</f>
        <v>0</v>
      </c>
      <c r="K343" s="202" t="s">
        <v>20</v>
      </c>
      <c r="L343" s="44"/>
      <c r="M343" s="206" t="s">
        <v>20</v>
      </c>
      <c r="N343" s="207" t="s">
        <v>43</v>
      </c>
      <c r="O343" s="84"/>
      <c r="P343" s="208">
        <f>O343*H343</f>
        <v>0</v>
      </c>
      <c r="Q343" s="208">
        <v>0</v>
      </c>
      <c r="R343" s="208">
        <f>Q343*H343</f>
        <v>0</v>
      </c>
      <c r="S343" s="208">
        <v>0</v>
      </c>
      <c r="T343" s="209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10" t="s">
        <v>121</v>
      </c>
      <c r="AT343" s="210" t="s">
        <v>116</v>
      </c>
      <c r="AU343" s="210" t="s">
        <v>82</v>
      </c>
      <c r="AY343" s="17" t="s">
        <v>114</v>
      </c>
      <c r="BE343" s="211">
        <f>IF(N343="základní",J343,0)</f>
        <v>0</v>
      </c>
      <c r="BF343" s="211">
        <f>IF(N343="snížená",J343,0)</f>
        <v>0</v>
      </c>
      <c r="BG343" s="211">
        <f>IF(N343="zákl. přenesená",J343,0)</f>
        <v>0</v>
      </c>
      <c r="BH343" s="211">
        <f>IF(N343="sníž. přenesená",J343,0)</f>
        <v>0</v>
      </c>
      <c r="BI343" s="211">
        <f>IF(N343="nulová",J343,0)</f>
        <v>0</v>
      </c>
      <c r="BJ343" s="17" t="s">
        <v>80</v>
      </c>
      <c r="BK343" s="211">
        <f>ROUND(I343*H343,2)</f>
        <v>0</v>
      </c>
      <c r="BL343" s="17" t="s">
        <v>121</v>
      </c>
      <c r="BM343" s="210" t="s">
        <v>514</v>
      </c>
    </row>
    <row r="344" s="2" customFormat="1">
      <c r="A344" s="38"/>
      <c r="B344" s="39"/>
      <c r="C344" s="40"/>
      <c r="D344" s="217" t="s">
        <v>125</v>
      </c>
      <c r="E344" s="40"/>
      <c r="F344" s="218" t="s">
        <v>126</v>
      </c>
      <c r="G344" s="40"/>
      <c r="H344" s="40"/>
      <c r="I344" s="214"/>
      <c r="J344" s="40"/>
      <c r="K344" s="40"/>
      <c r="L344" s="44"/>
      <c r="M344" s="215"/>
      <c r="N344" s="216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125</v>
      </c>
      <c r="AU344" s="17" t="s">
        <v>82</v>
      </c>
    </row>
    <row r="345" s="12" customFormat="1" ht="22.8" customHeight="1">
      <c r="A345" s="12"/>
      <c r="B345" s="184"/>
      <c r="C345" s="185"/>
      <c r="D345" s="186" t="s">
        <v>71</v>
      </c>
      <c r="E345" s="198" t="s">
        <v>172</v>
      </c>
      <c r="F345" s="198" t="s">
        <v>515</v>
      </c>
      <c r="G345" s="185"/>
      <c r="H345" s="185"/>
      <c r="I345" s="188"/>
      <c r="J345" s="199">
        <f>BK345</f>
        <v>0</v>
      </c>
      <c r="K345" s="185"/>
      <c r="L345" s="190"/>
      <c r="M345" s="191"/>
      <c r="N345" s="192"/>
      <c r="O345" s="192"/>
      <c r="P345" s="193">
        <f>SUM(P346:P348)</f>
        <v>0</v>
      </c>
      <c r="Q345" s="192"/>
      <c r="R345" s="193">
        <f>SUM(R346:R348)</f>
        <v>0</v>
      </c>
      <c r="S345" s="192"/>
      <c r="T345" s="194">
        <f>SUM(T346:T348)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195" t="s">
        <v>80</v>
      </c>
      <c r="AT345" s="196" t="s">
        <v>71</v>
      </c>
      <c r="AU345" s="196" t="s">
        <v>80</v>
      </c>
      <c r="AY345" s="195" t="s">
        <v>114</v>
      </c>
      <c r="BK345" s="197">
        <f>SUM(BK346:BK348)</f>
        <v>0</v>
      </c>
    </row>
    <row r="346" s="2" customFormat="1" ht="37.8" customHeight="1">
      <c r="A346" s="38"/>
      <c r="B346" s="39"/>
      <c r="C346" s="200" t="s">
        <v>516</v>
      </c>
      <c r="D346" s="200" t="s">
        <v>116</v>
      </c>
      <c r="E346" s="201" t="s">
        <v>517</v>
      </c>
      <c r="F346" s="202" t="s">
        <v>518</v>
      </c>
      <c r="G346" s="203" t="s">
        <v>119</v>
      </c>
      <c r="H346" s="204">
        <v>15</v>
      </c>
      <c r="I346" s="205"/>
      <c r="J346" s="204">
        <f>ROUND(I346*H346,2)</f>
        <v>0</v>
      </c>
      <c r="K346" s="202" t="s">
        <v>120</v>
      </c>
      <c r="L346" s="44"/>
      <c r="M346" s="206" t="s">
        <v>20</v>
      </c>
      <c r="N346" s="207" t="s">
        <v>43</v>
      </c>
      <c r="O346" s="84"/>
      <c r="P346" s="208">
        <f>O346*H346</f>
        <v>0</v>
      </c>
      <c r="Q346" s="208">
        <v>0</v>
      </c>
      <c r="R346" s="208">
        <f>Q346*H346</f>
        <v>0</v>
      </c>
      <c r="S346" s="208">
        <v>0</v>
      </c>
      <c r="T346" s="209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10" t="s">
        <v>121</v>
      </c>
      <c r="AT346" s="210" t="s">
        <v>116</v>
      </c>
      <c r="AU346" s="210" t="s">
        <v>82</v>
      </c>
      <c r="AY346" s="17" t="s">
        <v>114</v>
      </c>
      <c r="BE346" s="211">
        <f>IF(N346="základní",J346,0)</f>
        <v>0</v>
      </c>
      <c r="BF346" s="211">
        <f>IF(N346="snížená",J346,0)</f>
        <v>0</v>
      </c>
      <c r="BG346" s="211">
        <f>IF(N346="zákl. přenesená",J346,0)</f>
        <v>0</v>
      </c>
      <c r="BH346" s="211">
        <f>IF(N346="sníž. přenesená",J346,0)</f>
        <v>0</v>
      </c>
      <c r="BI346" s="211">
        <f>IF(N346="nulová",J346,0)</f>
        <v>0</v>
      </c>
      <c r="BJ346" s="17" t="s">
        <v>80</v>
      </c>
      <c r="BK346" s="211">
        <f>ROUND(I346*H346,2)</f>
        <v>0</v>
      </c>
      <c r="BL346" s="17" t="s">
        <v>121</v>
      </c>
      <c r="BM346" s="210" t="s">
        <v>519</v>
      </c>
    </row>
    <row r="347" s="2" customFormat="1">
      <c r="A347" s="38"/>
      <c r="B347" s="39"/>
      <c r="C347" s="40"/>
      <c r="D347" s="212" t="s">
        <v>123</v>
      </c>
      <c r="E347" s="40"/>
      <c r="F347" s="213" t="s">
        <v>520</v>
      </c>
      <c r="G347" s="40"/>
      <c r="H347" s="40"/>
      <c r="I347" s="214"/>
      <c r="J347" s="40"/>
      <c r="K347" s="40"/>
      <c r="L347" s="44"/>
      <c r="M347" s="215"/>
      <c r="N347" s="216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123</v>
      </c>
      <c r="AU347" s="17" t="s">
        <v>82</v>
      </c>
    </row>
    <row r="348" s="2" customFormat="1">
      <c r="A348" s="38"/>
      <c r="B348" s="39"/>
      <c r="C348" s="40"/>
      <c r="D348" s="217" t="s">
        <v>125</v>
      </c>
      <c r="E348" s="40"/>
      <c r="F348" s="218" t="s">
        <v>126</v>
      </c>
      <c r="G348" s="40"/>
      <c r="H348" s="40"/>
      <c r="I348" s="214"/>
      <c r="J348" s="40"/>
      <c r="K348" s="40"/>
      <c r="L348" s="44"/>
      <c r="M348" s="215"/>
      <c r="N348" s="216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125</v>
      </c>
      <c r="AU348" s="17" t="s">
        <v>82</v>
      </c>
    </row>
    <row r="349" s="12" customFormat="1" ht="22.8" customHeight="1">
      <c r="A349" s="12"/>
      <c r="B349" s="184"/>
      <c r="C349" s="185"/>
      <c r="D349" s="186" t="s">
        <v>71</v>
      </c>
      <c r="E349" s="198" t="s">
        <v>521</v>
      </c>
      <c r="F349" s="198" t="s">
        <v>522</v>
      </c>
      <c r="G349" s="185"/>
      <c r="H349" s="185"/>
      <c r="I349" s="188"/>
      <c r="J349" s="199">
        <f>BK349</f>
        <v>0</v>
      </c>
      <c r="K349" s="185"/>
      <c r="L349" s="190"/>
      <c r="M349" s="191"/>
      <c r="N349" s="192"/>
      <c r="O349" s="192"/>
      <c r="P349" s="193">
        <f>SUM(P350:P358)</f>
        <v>0</v>
      </c>
      <c r="Q349" s="192"/>
      <c r="R349" s="193">
        <f>SUM(R350:R358)</f>
        <v>0</v>
      </c>
      <c r="S349" s="192"/>
      <c r="T349" s="194">
        <f>SUM(T350:T358)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195" t="s">
        <v>80</v>
      </c>
      <c r="AT349" s="196" t="s">
        <v>71</v>
      </c>
      <c r="AU349" s="196" t="s">
        <v>80</v>
      </c>
      <c r="AY349" s="195" t="s">
        <v>114</v>
      </c>
      <c r="BK349" s="197">
        <f>SUM(BK350:BK358)</f>
        <v>0</v>
      </c>
    </row>
    <row r="350" s="2" customFormat="1" ht="24.15" customHeight="1">
      <c r="A350" s="38"/>
      <c r="B350" s="39"/>
      <c r="C350" s="200" t="s">
        <v>523</v>
      </c>
      <c r="D350" s="200" t="s">
        <v>116</v>
      </c>
      <c r="E350" s="201" t="s">
        <v>524</v>
      </c>
      <c r="F350" s="202" t="s">
        <v>525</v>
      </c>
      <c r="G350" s="203" t="s">
        <v>299</v>
      </c>
      <c r="H350" s="204">
        <v>14.59</v>
      </c>
      <c r="I350" s="205"/>
      <c r="J350" s="204">
        <f>ROUND(I350*H350,2)</f>
        <v>0</v>
      </c>
      <c r="K350" s="202" t="s">
        <v>120</v>
      </c>
      <c r="L350" s="44"/>
      <c r="M350" s="206" t="s">
        <v>20</v>
      </c>
      <c r="N350" s="207" t="s">
        <v>43</v>
      </c>
      <c r="O350" s="84"/>
      <c r="P350" s="208">
        <f>O350*H350</f>
        <v>0</v>
      </c>
      <c r="Q350" s="208">
        <v>0</v>
      </c>
      <c r="R350" s="208">
        <f>Q350*H350</f>
        <v>0</v>
      </c>
      <c r="S350" s="208">
        <v>0</v>
      </c>
      <c r="T350" s="209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10" t="s">
        <v>121</v>
      </c>
      <c r="AT350" s="210" t="s">
        <v>116</v>
      </c>
      <c r="AU350" s="210" t="s">
        <v>82</v>
      </c>
      <c r="AY350" s="17" t="s">
        <v>114</v>
      </c>
      <c r="BE350" s="211">
        <f>IF(N350="základní",J350,0)</f>
        <v>0</v>
      </c>
      <c r="BF350" s="211">
        <f>IF(N350="snížená",J350,0)</f>
        <v>0</v>
      </c>
      <c r="BG350" s="211">
        <f>IF(N350="zákl. přenesená",J350,0)</f>
        <v>0</v>
      </c>
      <c r="BH350" s="211">
        <f>IF(N350="sníž. přenesená",J350,0)</f>
        <v>0</v>
      </c>
      <c r="BI350" s="211">
        <f>IF(N350="nulová",J350,0)</f>
        <v>0</v>
      </c>
      <c r="BJ350" s="17" t="s">
        <v>80</v>
      </c>
      <c r="BK350" s="211">
        <f>ROUND(I350*H350,2)</f>
        <v>0</v>
      </c>
      <c r="BL350" s="17" t="s">
        <v>121</v>
      </c>
      <c r="BM350" s="210" t="s">
        <v>526</v>
      </c>
    </row>
    <row r="351" s="2" customFormat="1">
      <c r="A351" s="38"/>
      <c r="B351" s="39"/>
      <c r="C351" s="40"/>
      <c r="D351" s="212" t="s">
        <v>123</v>
      </c>
      <c r="E351" s="40"/>
      <c r="F351" s="213" t="s">
        <v>527</v>
      </c>
      <c r="G351" s="40"/>
      <c r="H351" s="40"/>
      <c r="I351" s="214"/>
      <c r="J351" s="40"/>
      <c r="K351" s="40"/>
      <c r="L351" s="44"/>
      <c r="M351" s="215"/>
      <c r="N351" s="216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123</v>
      </c>
      <c r="AU351" s="17" t="s">
        <v>82</v>
      </c>
    </row>
    <row r="352" s="2" customFormat="1" ht="24.15" customHeight="1">
      <c r="A352" s="38"/>
      <c r="B352" s="39"/>
      <c r="C352" s="200" t="s">
        <v>528</v>
      </c>
      <c r="D352" s="200" t="s">
        <v>116</v>
      </c>
      <c r="E352" s="201" t="s">
        <v>529</v>
      </c>
      <c r="F352" s="202" t="s">
        <v>530</v>
      </c>
      <c r="G352" s="203" t="s">
        <v>299</v>
      </c>
      <c r="H352" s="204">
        <v>131.31</v>
      </c>
      <c r="I352" s="205"/>
      <c r="J352" s="204">
        <f>ROUND(I352*H352,2)</f>
        <v>0</v>
      </c>
      <c r="K352" s="202" t="s">
        <v>120</v>
      </c>
      <c r="L352" s="44"/>
      <c r="M352" s="206" t="s">
        <v>20</v>
      </c>
      <c r="N352" s="207" t="s">
        <v>43</v>
      </c>
      <c r="O352" s="84"/>
      <c r="P352" s="208">
        <f>O352*H352</f>
        <v>0</v>
      </c>
      <c r="Q352" s="208">
        <v>0</v>
      </c>
      <c r="R352" s="208">
        <f>Q352*H352</f>
        <v>0</v>
      </c>
      <c r="S352" s="208">
        <v>0</v>
      </c>
      <c r="T352" s="209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0" t="s">
        <v>121</v>
      </c>
      <c r="AT352" s="210" t="s">
        <v>116</v>
      </c>
      <c r="AU352" s="210" t="s">
        <v>82</v>
      </c>
      <c r="AY352" s="17" t="s">
        <v>114</v>
      </c>
      <c r="BE352" s="211">
        <f>IF(N352="základní",J352,0)</f>
        <v>0</v>
      </c>
      <c r="BF352" s="211">
        <f>IF(N352="snížená",J352,0)</f>
        <v>0</v>
      </c>
      <c r="BG352" s="211">
        <f>IF(N352="zákl. přenesená",J352,0)</f>
        <v>0</v>
      </c>
      <c r="BH352" s="211">
        <f>IF(N352="sníž. přenesená",J352,0)</f>
        <v>0</v>
      </c>
      <c r="BI352" s="211">
        <f>IF(N352="nulová",J352,0)</f>
        <v>0</v>
      </c>
      <c r="BJ352" s="17" t="s">
        <v>80</v>
      </c>
      <c r="BK352" s="211">
        <f>ROUND(I352*H352,2)</f>
        <v>0</v>
      </c>
      <c r="BL352" s="17" t="s">
        <v>121</v>
      </c>
      <c r="BM352" s="210" t="s">
        <v>531</v>
      </c>
    </row>
    <row r="353" s="2" customFormat="1">
      <c r="A353" s="38"/>
      <c r="B353" s="39"/>
      <c r="C353" s="40"/>
      <c r="D353" s="212" t="s">
        <v>123</v>
      </c>
      <c r="E353" s="40"/>
      <c r="F353" s="213" t="s">
        <v>532</v>
      </c>
      <c r="G353" s="40"/>
      <c r="H353" s="40"/>
      <c r="I353" s="214"/>
      <c r="J353" s="40"/>
      <c r="K353" s="40"/>
      <c r="L353" s="44"/>
      <c r="M353" s="215"/>
      <c r="N353" s="216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123</v>
      </c>
      <c r="AU353" s="17" t="s">
        <v>82</v>
      </c>
    </row>
    <row r="354" s="13" customFormat="1">
      <c r="A354" s="13"/>
      <c r="B354" s="219"/>
      <c r="C354" s="220"/>
      <c r="D354" s="217" t="s">
        <v>127</v>
      </c>
      <c r="E354" s="220"/>
      <c r="F354" s="222" t="s">
        <v>533</v>
      </c>
      <c r="G354" s="220"/>
      <c r="H354" s="223">
        <v>131.31</v>
      </c>
      <c r="I354" s="224"/>
      <c r="J354" s="220"/>
      <c r="K354" s="220"/>
      <c r="L354" s="225"/>
      <c r="M354" s="226"/>
      <c r="N354" s="227"/>
      <c r="O354" s="227"/>
      <c r="P354" s="227"/>
      <c r="Q354" s="227"/>
      <c r="R354" s="227"/>
      <c r="S354" s="227"/>
      <c r="T354" s="22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29" t="s">
        <v>127</v>
      </c>
      <c r="AU354" s="229" t="s">
        <v>82</v>
      </c>
      <c r="AV354" s="13" t="s">
        <v>82</v>
      </c>
      <c r="AW354" s="13" t="s">
        <v>4</v>
      </c>
      <c r="AX354" s="13" t="s">
        <v>80</v>
      </c>
      <c r="AY354" s="229" t="s">
        <v>114</v>
      </c>
    </row>
    <row r="355" s="2" customFormat="1" ht="16.5" customHeight="1">
      <c r="A355" s="38"/>
      <c r="B355" s="39"/>
      <c r="C355" s="200" t="s">
        <v>534</v>
      </c>
      <c r="D355" s="200" t="s">
        <v>116</v>
      </c>
      <c r="E355" s="201" t="s">
        <v>535</v>
      </c>
      <c r="F355" s="202" t="s">
        <v>536</v>
      </c>
      <c r="G355" s="203" t="s">
        <v>299</v>
      </c>
      <c r="H355" s="204">
        <v>14.59</v>
      </c>
      <c r="I355" s="205"/>
      <c r="J355" s="204">
        <f>ROUND(I355*H355,2)</f>
        <v>0</v>
      </c>
      <c r="K355" s="202" t="s">
        <v>120</v>
      </c>
      <c r="L355" s="44"/>
      <c r="M355" s="206" t="s">
        <v>20</v>
      </c>
      <c r="N355" s="207" t="s">
        <v>43</v>
      </c>
      <c r="O355" s="84"/>
      <c r="P355" s="208">
        <f>O355*H355</f>
        <v>0</v>
      </c>
      <c r="Q355" s="208">
        <v>0</v>
      </c>
      <c r="R355" s="208">
        <f>Q355*H355</f>
        <v>0</v>
      </c>
      <c r="S355" s="208">
        <v>0</v>
      </c>
      <c r="T355" s="209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10" t="s">
        <v>121</v>
      </c>
      <c r="AT355" s="210" t="s">
        <v>116</v>
      </c>
      <c r="AU355" s="210" t="s">
        <v>82</v>
      </c>
      <c r="AY355" s="17" t="s">
        <v>114</v>
      </c>
      <c r="BE355" s="211">
        <f>IF(N355="základní",J355,0)</f>
        <v>0</v>
      </c>
      <c r="BF355" s="211">
        <f>IF(N355="snížená",J355,0)</f>
        <v>0</v>
      </c>
      <c r="BG355" s="211">
        <f>IF(N355="zákl. přenesená",J355,0)</f>
        <v>0</v>
      </c>
      <c r="BH355" s="211">
        <f>IF(N355="sníž. přenesená",J355,0)</f>
        <v>0</v>
      </c>
      <c r="BI355" s="211">
        <f>IF(N355="nulová",J355,0)</f>
        <v>0</v>
      </c>
      <c r="BJ355" s="17" t="s">
        <v>80</v>
      </c>
      <c r="BK355" s="211">
        <f>ROUND(I355*H355,2)</f>
        <v>0</v>
      </c>
      <c r="BL355" s="17" t="s">
        <v>121</v>
      </c>
      <c r="BM355" s="210" t="s">
        <v>537</v>
      </c>
    </row>
    <row r="356" s="2" customFormat="1">
      <c r="A356" s="38"/>
      <c r="B356" s="39"/>
      <c r="C356" s="40"/>
      <c r="D356" s="212" t="s">
        <v>123</v>
      </c>
      <c r="E356" s="40"/>
      <c r="F356" s="213" t="s">
        <v>538</v>
      </c>
      <c r="G356" s="40"/>
      <c r="H356" s="40"/>
      <c r="I356" s="214"/>
      <c r="J356" s="40"/>
      <c r="K356" s="40"/>
      <c r="L356" s="44"/>
      <c r="M356" s="215"/>
      <c r="N356" s="216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123</v>
      </c>
      <c r="AU356" s="17" t="s">
        <v>82</v>
      </c>
    </row>
    <row r="357" s="2" customFormat="1" ht="24.15" customHeight="1">
      <c r="A357" s="38"/>
      <c r="B357" s="39"/>
      <c r="C357" s="200" t="s">
        <v>539</v>
      </c>
      <c r="D357" s="200" t="s">
        <v>116</v>
      </c>
      <c r="E357" s="201" t="s">
        <v>540</v>
      </c>
      <c r="F357" s="202" t="s">
        <v>298</v>
      </c>
      <c r="G357" s="203" t="s">
        <v>299</v>
      </c>
      <c r="H357" s="204">
        <v>14.59</v>
      </c>
      <c r="I357" s="205"/>
      <c r="J357" s="204">
        <f>ROUND(I357*H357,2)</f>
        <v>0</v>
      </c>
      <c r="K357" s="202" t="s">
        <v>120</v>
      </c>
      <c r="L357" s="44"/>
      <c r="M357" s="206" t="s">
        <v>20</v>
      </c>
      <c r="N357" s="207" t="s">
        <v>43</v>
      </c>
      <c r="O357" s="84"/>
      <c r="P357" s="208">
        <f>O357*H357</f>
        <v>0</v>
      </c>
      <c r="Q357" s="208">
        <v>0</v>
      </c>
      <c r="R357" s="208">
        <f>Q357*H357</f>
        <v>0</v>
      </c>
      <c r="S357" s="208">
        <v>0</v>
      </c>
      <c r="T357" s="209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0" t="s">
        <v>121</v>
      </c>
      <c r="AT357" s="210" t="s">
        <v>116</v>
      </c>
      <c r="AU357" s="210" t="s">
        <v>82</v>
      </c>
      <c r="AY357" s="17" t="s">
        <v>114</v>
      </c>
      <c r="BE357" s="211">
        <f>IF(N357="základní",J357,0)</f>
        <v>0</v>
      </c>
      <c r="BF357" s="211">
        <f>IF(N357="snížená",J357,0)</f>
        <v>0</v>
      </c>
      <c r="BG357" s="211">
        <f>IF(N357="zákl. přenesená",J357,0)</f>
        <v>0</v>
      </c>
      <c r="BH357" s="211">
        <f>IF(N357="sníž. přenesená",J357,0)</f>
        <v>0</v>
      </c>
      <c r="BI357" s="211">
        <f>IF(N357="nulová",J357,0)</f>
        <v>0</v>
      </c>
      <c r="BJ357" s="17" t="s">
        <v>80</v>
      </c>
      <c r="BK357" s="211">
        <f>ROUND(I357*H357,2)</f>
        <v>0</v>
      </c>
      <c r="BL357" s="17" t="s">
        <v>121</v>
      </c>
      <c r="BM357" s="210" t="s">
        <v>541</v>
      </c>
    </row>
    <row r="358" s="2" customFormat="1">
      <c r="A358" s="38"/>
      <c r="B358" s="39"/>
      <c r="C358" s="40"/>
      <c r="D358" s="212" t="s">
        <v>123</v>
      </c>
      <c r="E358" s="40"/>
      <c r="F358" s="213" t="s">
        <v>542</v>
      </c>
      <c r="G358" s="40"/>
      <c r="H358" s="40"/>
      <c r="I358" s="214"/>
      <c r="J358" s="40"/>
      <c r="K358" s="40"/>
      <c r="L358" s="44"/>
      <c r="M358" s="215"/>
      <c r="N358" s="216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123</v>
      </c>
      <c r="AU358" s="17" t="s">
        <v>82</v>
      </c>
    </row>
    <row r="359" s="12" customFormat="1" ht="22.8" customHeight="1">
      <c r="A359" s="12"/>
      <c r="B359" s="184"/>
      <c r="C359" s="185"/>
      <c r="D359" s="186" t="s">
        <v>71</v>
      </c>
      <c r="E359" s="198" t="s">
        <v>543</v>
      </c>
      <c r="F359" s="198" t="s">
        <v>544</v>
      </c>
      <c r="G359" s="185"/>
      <c r="H359" s="185"/>
      <c r="I359" s="188"/>
      <c r="J359" s="199">
        <f>BK359</f>
        <v>0</v>
      </c>
      <c r="K359" s="185"/>
      <c r="L359" s="190"/>
      <c r="M359" s="191"/>
      <c r="N359" s="192"/>
      <c r="O359" s="192"/>
      <c r="P359" s="193">
        <f>SUM(P360:P361)</f>
        <v>0</v>
      </c>
      <c r="Q359" s="192"/>
      <c r="R359" s="193">
        <f>SUM(R360:R361)</f>
        <v>0</v>
      </c>
      <c r="S359" s="192"/>
      <c r="T359" s="194">
        <f>SUM(T360:T361)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195" t="s">
        <v>80</v>
      </c>
      <c r="AT359" s="196" t="s">
        <v>71</v>
      </c>
      <c r="AU359" s="196" t="s">
        <v>80</v>
      </c>
      <c r="AY359" s="195" t="s">
        <v>114</v>
      </c>
      <c r="BK359" s="197">
        <f>SUM(BK360:BK361)</f>
        <v>0</v>
      </c>
    </row>
    <row r="360" s="2" customFormat="1" ht="24.15" customHeight="1">
      <c r="A360" s="38"/>
      <c r="B360" s="39"/>
      <c r="C360" s="200" t="s">
        <v>545</v>
      </c>
      <c r="D360" s="200" t="s">
        <v>116</v>
      </c>
      <c r="E360" s="201" t="s">
        <v>546</v>
      </c>
      <c r="F360" s="202" t="s">
        <v>547</v>
      </c>
      <c r="G360" s="203" t="s">
        <v>299</v>
      </c>
      <c r="H360" s="204">
        <v>810.97000000000003</v>
      </c>
      <c r="I360" s="205"/>
      <c r="J360" s="204">
        <f>ROUND(I360*H360,2)</f>
        <v>0</v>
      </c>
      <c r="K360" s="202" t="s">
        <v>120</v>
      </c>
      <c r="L360" s="44"/>
      <c r="M360" s="206" t="s">
        <v>20</v>
      </c>
      <c r="N360" s="207" t="s">
        <v>43</v>
      </c>
      <c r="O360" s="84"/>
      <c r="P360" s="208">
        <f>O360*H360</f>
        <v>0</v>
      </c>
      <c r="Q360" s="208">
        <v>0</v>
      </c>
      <c r="R360" s="208">
        <f>Q360*H360</f>
        <v>0</v>
      </c>
      <c r="S360" s="208">
        <v>0</v>
      </c>
      <c r="T360" s="209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10" t="s">
        <v>121</v>
      </c>
      <c r="AT360" s="210" t="s">
        <v>116</v>
      </c>
      <c r="AU360" s="210" t="s">
        <v>82</v>
      </c>
      <c r="AY360" s="17" t="s">
        <v>114</v>
      </c>
      <c r="BE360" s="211">
        <f>IF(N360="základní",J360,0)</f>
        <v>0</v>
      </c>
      <c r="BF360" s="211">
        <f>IF(N360="snížená",J360,0)</f>
        <v>0</v>
      </c>
      <c r="BG360" s="211">
        <f>IF(N360="zákl. přenesená",J360,0)</f>
        <v>0</v>
      </c>
      <c r="BH360" s="211">
        <f>IF(N360="sníž. přenesená",J360,0)</f>
        <v>0</v>
      </c>
      <c r="BI360" s="211">
        <f>IF(N360="nulová",J360,0)</f>
        <v>0</v>
      </c>
      <c r="BJ360" s="17" t="s">
        <v>80</v>
      </c>
      <c r="BK360" s="211">
        <f>ROUND(I360*H360,2)</f>
        <v>0</v>
      </c>
      <c r="BL360" s="17" t="s">
        <v>121</v>
      </c>
      <c r="BM360" s="210" t="s">
        <v>548</v>
      </c>
    </row>
    <row r="361" s="2" customFormat="1">
      <c r="A361" s="38"/>
      <c r="B361" s="39"/>
      <c r="C361" s="40"/>
      <c r="D361" s="212" t="s">
        <v>123</v>
      </c>
      <c r="E361" s="40"/>
      <c r="F361" s="213" t="s">
        <v>549</v>
      </c>
      <c r="G361" s="40"/>
      <c r="H361" s="40"/>
      <c r="I361" s="214"/>
      <c r="J361" s="40"/>
      <c r="K361" s="40"/>
      <c r="L361" s="44"/>
      <c r="M361" s="250"/>
      <c r="N361" s="251"/>
      <c r="O361" s="252"/>
      <c r="P361" s="252"/>
      <c r="Q361" s="252"/>
      <c r="R361" s="252"/>
      <c r="S361" s="252"/>
      <c r="T361" s="253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123</v>
      </c>
      <c r="AU361" s="17" t="s">
        <v>82</v>
      </c>
    </row>
    <row r="362" s="2" customFormat="1" ht="6.96" customHeight="1">
      <c r="A362" s="38"/>
      <c r="B362" s="59"/>
      <c r="C362" s="60"/>
      <c r="D362" s="60"/>
      <c r="E362" s="60"/>
      <c r="F362" s="60"/>
      <c r="G362" s="60"/>
      <c r="H362" s="60"/>
      <c r="I362" s="60"/>
      <c r="J362" s="60"/>
      <c r="K362" s="60"/>
      <c r="L362" s="44"/>
      <c r="M362" s="38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</row>
  </sheetData>
  <sheetProtection sheet="1" autoFilter="0" formatColumns="0" formatRows="0" objects="1" scenarios="1" spinCount="100000" saltValue="T1+c3yXqM0erjxYiu/yiojZJgyGSQTPaQYL+sS1jVslLKPxLQSDXx4VnIg1i/vgeib+XE5NiYhbWw3hNYAPUHg==" hashValue="RYoyjVMpKN0jfWNsvCI8ok6e2eFzCOkEy3sUQeksHBE9cLsRSMb2DEsmEJHa+N97dWC4C4mn9xSbSYhu5BENLg==" algorithmName="SHA-512" password="CC35"/>
  <autoFilter ref="C87:K36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1/113106185"/>
    <hyperlink ref="F96" r:id="rId2" display="https://podminky.urs.cz/item/CS_URS_2022_01/113107312"/>
    <hyperlink ref="F99" r:id="rId3" display="https://podminky.urs.cz/item/CS_URS_2022_01/113107322"/>
    <hyperlink ref="F102" r:id="rId4" display="https://podminky.urs.cz/item/CS_URS_2022_01/113107332"/>
    <hyperlink ref="F106" r:id="rId5" display="https://podminky.urs.cz/item/CS_URS_2022_01/115101201"/>
    <hyperlink ref="F109" r:id="rId6" display="https://podminky.urs.cz/item/CS_URS_2022_01/115101301"/>
    <hyperlink ref="F112" r:id="rId7" display="https://podminky.urs.cz/item/CS_URS_2022_01/119001405"/>
    <hyperlink ref="F118" r:id="rId8" display="https://podminky.urs.cz/item/CS_URS_2022_01/119001421"/>
    <hyperlink ref="F122" r:id="rId9" display="https://podminky.urs.cz/item/CS_URS_2022_01/131251203"/>
    <hyperlink ref="F126" r:id="rId10" display="https://podminky.urs.cz/item/CS_URS_2022_01/132254204"/>
    <hyperlink ref="F143" r:id="rId11" display="https://podminky.urs.cz/item/CS_URS_2022_01/133251102"/>
    <hyperlink ref="F161" r:id="rId12" display="https://podminky.urs.cz/item/CS_URS_2022_01/139001101"/>
    <hyperlink ref="F167" r:id="rId13" display="https://podminky.urs.cz/item/CS_URS_2022_01/139951121"/>
    <hyperlink ref="F173" r:id="rId14" display="https://podminky.urs.cz/item/CS_URS_2022_01/151201101"/>
    <hyperlink ref="F190" r:id="rId15" display="https://podminky.urs.cz/item/CS_URS_2022_01/151201111"/>
    <hyperlink ref="F193" r:id="rId16" display="https://podminky.urs.cz/item/CS_URS_2022_01/151201201"/>
    <hyperlink ref="F197" r:id="rId17" display="https://podminky.urs.cz/item/CS_URS_2022_01/151201211"/>
    <hyperlink ref="F200" r:id="rId18" display="https://podminky.urs.cz/item/CS_URS_2022_01/162751117"/>
    <hyperlink ref="F208" r:id="rId19" display="https://podminky.urs.cz/item/CS_URS_2022_01/162751137"/>
    <hyperlink ref="F212" r:id="rId20" display="https://podminky.urs.cz/item/CS_URS_2022_01/167151102"/>
    <hyperlink ref="F215" r:id="rId21" display="https://podminky.urs.cz/item/CS_URS_2022_01/167151111"/>
    <hyperlink ref="F218" r:id="rId22" display="https://podminky.urs.cz/item/CS_URS_2022_01/171201221"/>
    <hyperlink ref="F222" r:id="rId23" display="https://podminky.urs.cz/item/CS_URS_2022_01/171251201"/>
    <hyperlink ref="F226" r:id="rId24" display="https://podminky.urs.cz/item/CS_URS_2022_01/174151101"/>
    <hyperlink ref="F242" r:id="rId25" display="https://podminky.urs.cz/item/CS_URS_2022_01/175111201"/>
    <hyperlink ref="F253" r:id="rId26" display="https://podminky.urs.cz/item/CS_URS_2022_01/359901111"/>
    <hyperlink ref="F257" r:id="rId27" display="https://podminky.urs.cz/item/CS_URS_2022_01/359901211"/>
    <hyperlink ref="F262" r:id="rId28" display="https://podminky.urs.cz/item/CS_URS_2022_01/451573111"/>
    <hyperlink ref="F268" r:id="rId29" display="https://podminky.urs.cz/item/CS_URS_2022_01/452112111"/>
    <hyperlink ref="F279" r:id="rId30" display="https://podminky.urs.cz/item/CS_URS_2022_01/452112121"/>
    <hyperlink ref="F284" r:id="rId31" display="https://podminky.urs.cz/item/CS_URS_2022_01/452311141"/>
    <hyperlink ref="F288" r:id="rId32" display="https://podminky.urs.cz/item/CS_URS_2022_01/452351101"/>
    <hyperlink ref="F292" r:id="rId33" display="https://podminky.urs.cz/item/CS_URS_2022_01/457311115"/>
    <hyperlink ref="F297" r:id="rId34" display="https://podminky.urs.cz/item/CS_URS_2022_01/564261111"/>
    <hyperlink ref="F300" r:id="rId35" display="https://podminky.urs.cz/item/CS_URS_2022_01/564761111"/>
    <hyperlink ref="F303" r:id="rId36" display="https://podminky.urs.cz/item/CS_URS_2022_01/591111111"/>
    <hyperlink ref="F307" r:id="rId37" display="https://podminky.urs.cz/item/CS_URS_2022_01/871375231"/>
    <hyperlink ref="F310" r:id="rId38" display="https://podminky.urs.cz/item/CS_URS_2022_01/877375221"/>
    <hyperlink ref="F317" r:id="rId39" display="https://podminky.urs.cz/item/CS_URS_2022_01/894212141"/>
    <hyperlink ref="F320" r:id="rId40" display="https://podminky.urs.cz/item/CS_URS_2022_01/894411121"/>
    <hyperlink ref="F333" r:id="rId41" display="https://podminky.urs.cz/item/CS_URS_2022_01/899104112"/>
    <hyperlink ref="F347" r:id="rId42" display="https://podminky.urs.cz/item/CS_URS_2022_01/979071111"/>
    <hyperlink ref="F351" r:id="rId43" display="https://podminky.urs.cz/item/CS_URS_2022_01/997221551"/>
    <hyperlink ref="F353" r:id="rId44" display="https://podminky.urs.cz/item/CS_URS_2022_01/997221559"/>
    <hyperlink ref="F356" r:id="rId45" display="https://podminky.urs.cz/item/CS_URS_2022_01/997221611"/>
    <hyperlink ref="F358" r:id="rId46" display="https://podminky.urs.cz/item/CS_URS_2022_01/997221655"/>
    <hyperlink ref="F361" r:id="rId47" display="https://podminky.urs.cz/item/CS_URS_2022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4" customWidth="1"/>
    <col min="2" max="2" width="1.667969" style="254" customWidth="1"/>
    <col min="3" max="4" width="5" style="254" customWidth="1"/>
    <col min="5" max="5" width="11.66016" style="254" customWidth="1"/>
    <col min="6" max="6" width="9.160156" style="254" customWidth="1"/>
    <col min="7" max="7" width="5" style="254" customWidth="1"/>
    <col min="8" max="8" width="77.83203" style="254" customWidth="1"/>
    <col min="9" max="10" width="20" style="254" customWidth="1"/>
    <col min="11" max="11" width="1.667969" style="254" customWidth="1"/>
  </cols>
  <sheetData>
    <row r="1" s="1" customFormat="1" ht="37.5" customHeight="1"/>
    <row r="2" s="1" customFormat="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="15" customFormat="1" ht="45" customHeight="1">
      <c r="B3" s="258"/>
      <c r="C3" s="259" t="s">
        <v>550</v>
      </c>
      <c r="D3" s="259"/>
      <c r="E3" s="259"/>
      <c r="F3" s="259"/>
      <c r="G3" s="259"/>
      <c r="H3" s="259"/>
      <c r="I3" s="259"/>
      <c r="J3" s="259"/>
      <c r="K3" s="260"/>
    </row>
    <row r="4" s="1" customFormat="1" ht="25.5" customHeight="1">
      <c r="B4" s="261"/>
      <c r="C4" s="262" t="s">
        <v>551</v>
      </c>
      <c r="D4" s="262"/>
      <c r="E4" s="262"/>
      <c r="F4" s="262"/>
      <c r="G4" s="262"/>
      <c r="H4" s="262"/>
      <c r="I4" s="262"/>
      <c r="J4" s="262"/>
      <c r="K4" s="263"/>
    </row>
    <row r="5" s="1" customFormat="1" ht="5.25" customHeight="1">
      <c r="B5" s="261"/>
      <c r="C5" s="264"/>
      <c r="D5" s="264"/>
      <c r="E5" s="264"/>
      <c r="F5" s="264"/>
      <c r="G5" s="264"/>
      <c r="H5" s="264"/>
      <c r="I5" s="264"/>
      <c r="J5" s="264"/>
      <c r="K5" s="263"/>
    </row>
    <row r="6" s="1" customFormat="1" ht="15" customHeight="1">
      <c r="B6" s="261"/>
      <c r="C6" s="265" t="s">
        <v>552</v>
      </c>
      <c r="D6" s="265"/>
      <c r="E6" s="265"/>
      <c r="F6" s="265"/>
      <c r="G6" s="265"/>
      <c r="H6" s="265"/>
      <c r="I6" s="265"/>
      <c r="J6" s="265"/>
      <c r="K6" s="263"/>
    </row>
    <row r="7" s="1" customFormat="1" ht="15" customHeight="1">
      <c r="B7" s="266"/>
      <c r="C7" s="265" t="s">
        <v>553</v>
      </c>
      <c r="D7" s="265"/>
      <c r="E7" s="265"/>
      <c r="F7" s="265"/>
      <c r="G7" s="265"/>
      <c r="H7" s="265"/>
      <c r="I7" s="265"/>
      <c r="J7" s="265"/>
      <c r="K7" s="263"/>
    </row>
    <row r="8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="1" customFormat="1" ht="15" customHeight="1">
      <c r="B9" s="266"/>
      <c r="C9" s="265" t="s">
        <v>554</v>
      </c>
      <c r="D9" s="265"/>
      <c r="E9" s="265"/>
      <c r="F9" s="265"/>
      <c r="G9" s="265"/>
      <c r="H9" s="265"/>
      <c r="I9" s="265"/>
      <c r="J9" s="265"/>
      <c r="K9" s="263"/>
    </row>
    <row r="10" s="1" customFormat="1" ht="15" customHeight="1">
      <c r="B10" s="266"/>
      <c r="C10" s="265"/>
      <c r="D10" s="265" t="s">
        <v>555</v>
      </c>
      <c r="E10" s="265"/>
      <c r="F10" s="265"/>
      <c r="G10" s="265"/>
      <c r="H10" s="265"/>
      <c r="I10" s="265"/>
      <c r="J10" s="265"/>
      <c r="K10" s="263"/>
    </row>
    <row r="11" s="1" customFormat="1" ht="15" customHeight="1">
      <c r="B11" s="266"/>
      <c r="C11" s="267"/>
      <c r="D11" s="265" t="s">
        <v>556</v>
      </c>
      <c r="E11" s="265"/>
      <c r="F11" s="265"/>
      <c r="G11" s="265"/>
      <c r="H11" s="265"/>
      <c r="I11" s="265"/>
      <c r="J11" s="265"/>
      <c r="K11" s="263"/>
    </row>
    <row r="12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="1" customFormat="1" ht="15" customHeight="1">
      <c r="B13" s="266"/>
      <c r="C13" s="267"/>
      <c r="D13" s="268" t="s">
        <v>557</v>
      </c>
      <c r="E13" s="265"/>
      <c r="F13" s="265"/>
      <c r="G13" s="265"/>
      <c r="H13" s="265"/>
      <c r="I13" s="265"/>
      <c r="J13" s="265"/>
      <c r="K13" s="263"/>
    </row>
    <row r="14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="1" customFormat="1" ht="15" customHeight="1">
      <c r="B15" s="266"/>
      <c r="C15" s="267"/>
      <c r="D15" s="265" t="s">
        <v>558</v>
      </c>
      <c r="E15" s="265"/>
      <c r="F15" s="265"/>
      <c r="G15" s="265"/>
      <c r="H15" s="265"/>
      <c r="I15" s="265"/>
      <c r="J15" s="265"/>
      <c r="K15" s="263"/>
    </row>
    <row r="16" s="1" customFormat="1" ht="15" customHeight="1">
      <c r="B16" s="266"/>
      <c r="C16" s="267"/>
      <c r="D16" s="265" t="s">
        <v>559</v>
      </c>
      <c r="E16" s="265"/>
      <c r="F16" s="265"/>
      <c r="G16" s="265"/>
      <c r="H16" s="265"/>
      <c r="I16" s="265"/>
      <c r="J16" s="265"/>
      <c r="K16" s="263"/>
    </row>
    <row r="17" s="1" customFormat="1" ht="15" customHeight="1">
      <c r="B17" s="266"/>
      <c r="C17" s="267"/>
      <c r="D17" s="265" t="s">
        <v>560</v>
      </c>
      <c r="E17" s="265"/>
      <c r="F17" s="265"/>
      <c r="G17" s="265"/>
      <c r="H17" s="265"/>
      <c r="I17" s="265"/>
      <c r="J17" s="265"/>
      <c r="K17" s="263"/>
    </row>
    <row r="18" s="1" customFormat="1" ht="15" customHeight="1">
      <c r="B18" s="266"/>
      <c r="C18" s="267"/>
      <c r="D18" s="267"/>
      <c r="E18" s="269" t="s">
        <v>79</v>
      </c>
      <c r="F18" s="265" t="s">
        <v>561</v>
      </c>
      <c r="G18" s="265"/>
      <c r="H18" s="265"/>
      <c r="I18" s="265"/>
      <c r="J18" s="265"/>
      <c r="K18" s="263"/>
    </row>
    <row r="19" s="1" customFormat="1" ht="15" customHeight="1">
      <c r="B19" s="266"/>
      <c r="C19" s="267"/>
      <c r="D19" s="267"/>
      <c r="E19" s="269" t="s">
        <v>562</v>
      </c>
      <c r="F19" s="265" t="s">
        <v>563</v>
      </c>
      <c r="G19" s="265"/>
      <c r="H19" s="265"/>
      <c r="I19" s="265"/>
      <c r="J19" s="265"/>
      <c r="K19" s="263"/>
    </row>
    <row r="20" s="1" customFormat="1" ht="15" customHeight="1">
      <c r="B20" s="266"/>
      <c r="C20" s="267"/>
      <c r="D20" s="267"/>
      <c r="E20" s="269" t="s">
        <v>564</v>
      </c>
      <c r="F20" s="265" t="s">
        <v>565</v>
      </c>
      <c r="G20" s="265"/>
      <c r="H20" s="265"/>
      <c r="I20" s="265"/>
      <c r="J20" s="265"/>
      <c r="K20" s="263"/>
    </row>
    <row r="21" s="1" customFormat="1" ht="15" customHeight="1">
      <c r="B21" s="266"/>
      <c r="C21" s="267"/>
      <c r="D21" s="267"/>
      <c r="E21" s="269" t="s">
        <v>566</v>
      </c>
      <c r="F21" s="265" t="s">
        <v>567</v>
      </c>
      <c r="G21" s="265"/>
      <c r="H21" s="265"/>
      <c r="I21" s="265"/>
      <c r="J21" s="265"/>
      <c r="K21" s="263"/>
    </row>
    <row r="22" s="1" customFormat="1" ht="15" customHeight="1">
      <c r="B22" s="266"/>
      <c r="C22" s="267"/>
      <c r="D22" s="267"/>
      <c r="E22" s="269" t="s">
        <v>568</v>
      </c>
      <c r="F22" s="265" t="s">
        <v>569</v>
      </c>
      <c r="G22" s="265"/>
      <c r="H22" s="265"/>
      <c r="I22" s="265"/>
      <c r="J22" s="265"/>
      <c r="K22" s="263"/>
    </row>
    <row r="23" s="1" customFormat="1" ht="15" customHeight="1">
      <c r="B23" s="266"/>
      <c r="C23" s="267"/>
      <c r="D23" s="267"/>
      <c r="E23" s="269" t="s">
        <v>570</v>
      </c>
      <c r="F23" s="265" t="s">
        <v>571</v>
      </c>
      <c r="G23" s="265"/>
      <c r="H23" s="265"/>
      <c r="I23" s="265"/>
      <c r="J23" s="265"/>
      <c r="K23" s="263"/>
    </row>
    <row r="24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="1" customFormat="1" ht="15" customHeight="1">
      <c r="B25" s="266"/>
      <c r="C25" s="265" t="s">
        <v>572</v>
      </c>
      <c r="D25" s="265"/>
      <c r="E25" s="265"/>
      <c r="F25" s="265"/>
      <c r="G25" s="265"/>
      <c r="H25" s="265"/>
      <c r="I25" s="265"/>
      <c r="J25" s="265"/>
      <c r="K25" s="263"/>
    </row>
    <row r="26" s="1" customFormat="1" ht="15" customHeight="1">
      <c r="B26" s="266"/>
      <c r="C26" s="265" t="s">
        <v>573</v>
      </c>
      <c r="D26" s="265"/>
      <c r="E26" s="265"/>
      <c r="F26" s="265"/>
      <c r="G26" s="265"/>
      <c r="H26" s="265"/>
      <c r="I26" s="265"/>
      <c r="J26" s="265"/>
      <c r="K26" s="263"/>
    </row>
    <row r="27" s="1" customFormat="1" ht="15" customHeight="1">
      <c r="B27" s="266"/>
      <c r="C27" s="265"/>
      <c r="D27" s="265" t="s">
        <v>574</v>
      </c>
      <c r="E27" s="265"/>
      <c r="F27" s="265"/>
      <c r="G27" s="265"/>
      <c r="H27" s="265"/>
      <c r="I27" s="265"/>
      <c r="J27" s="265"/>
      <c r="K27" s="263"/>
    </row>
    <row r="28" s="1" customFormat="1" ht="15" customHeight="1">
      <c r="B28" s="266"/>
      <c r="C28" s="267"/>
      <c r="D28" s="265" t="s">
        <v>575</v>
      </c>
      <c r="E28" s="265"/>
      <c r="F28" s="265"/>
      <c r="G28" s="265"/>
      <c r="H28" s="265"/>
      <c r="I28" s="265"/>
      <c r="J28" s="265"/>
      <c r="K28" s="263"/>
    </row>
    <row r="29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="1" customFormat="1" ht="15" customHeight="1">
      <c r="B30" s="266"/>
      <c r="C30" s="267"/>
      <c r="D30" s="265" t="s">
        <v>576</v>
      </c>
      <c r="E30" s="265"/>
      <c r="F30" s="265"/>
      <c r="G30" s="265"/>
      <c r="H30" s="265"/>
      <c r="I30" s="265"/>
      <c r="J30" s="265"/>
      <c r="K30" s="263"/>
    </row>
    <row r="31" s="1" customFormat="1" ht="15" customHeight="1">
      <c r="B31" s="266"/>
      <c r="C31" s="267"/>
      <c r="D31" s="265" t="s">
        <v>577</v>
      </c>
      <c r="E31" s="265"/>
      <c r="F31" s="265"/>
      <c r="G31" s="265"/>
      <c r="H31" s="265"/>
      <c r="I31" s="265"/>
      <c r="J31" s="265"/>
      <c r="K31" s="263"/>
    </row>
    <row r="32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="1" customFormat="1" ht="15" customHeight="1">
      <c r="B33" s="266"/>
      <c r="C33" s="267"/>
      <c r="D33" s="265" t="s">
        <v>578</v>
      </c>
      <c r="E33" s="265"/>
      <c r="F33" s="265"/>
      <c r="G33" s="265"/>
      <c r="H33" s="265"/>
      <c r="I33" s="265"/>
      <c r="J33" s="265"/>
      <c r="K33" s="263"/>
    </row>
    <row r="34" s="1" customFormat="1" ht="15" customHeight="1">
      <c r="B34" s="266"/>
      <c r="C34" s="267"/>
      <c r="D34" s="265" t="s">
        <v>579</v>
      </c>
      <c r="E34" s="265"/>
      <c r="F34" s="265"/>
      <c r="G34" s="265"/>
      <c r="H34" s="265"/>
      <c r="I34" s="265"/>
      <c r="J34" s="265"/>
      <c r="K34" s="263"/>
    </row>
    <row r="35" s="1" customFormat="1" ht="15" customHeight="1">
      <c r="B35" s="266"/>
      <c r="C35" s="267"/>
      <c r="D35" s="265" t="s">
        <v>580</v>
      </c>
      <c r="E35" s="265"/>
      <c r="F35" s="265"/>
      <c r="G35" s="265"/>
      <c r="H35" s="265"/>
      <c r="I35" s="265"/>
      <c r="J35" s="265"/>
      <c r="K35" s="263"/>
    </row>
    <row r="36" s="1" customFormat="1" ht="15" customHeight="1">
      <c r="B36" s="266"/>
      <c r="C36" s="267"/>
      <c r="D36" s="265"/>
      <c r="E36" s="268" t="s">
        <v>100</v>
      </c>
      <c r="F36" s="265"/>
      <c r="G36" s="265" t="s">
        <v>581</v>
      </c>
      <c r="H36" s="265"/>
      <c r="I36" s="265"/>
      <c r="J36" s="265"/>
      <c r="K36" s="263"/>
    </row>
    <row r="37" s="1" customFormat="1" ht="30.75" customHeight="1">
      <c r="B37" s="266"/>
      <c r="C37" s="267"/>
      <c r="D37" s="265"/>
      <c r="E37" s="268" t="s">
        <v>582</v>
      </c>
      <c r="F37" s="265"/>
      <c r="G37" s="265" t="s">
        <v>583</v>
      </c>
      <c r="H37" s="265"/>
      <c r="I37" s="265"/>
      <c r="J37" s="265"/>
      <c r="K37" s="263"/>
    </row>
    <row r="38" s="1" customFormat="1" ht="15" customHeight="1">
      <c r="B38" s="266"/>
      <c r="C38" s="267"/>
      <c r="D38" s="265"/>
      <c r="E38" s="268" t="s">
        <v>53</v>
      </c>
      <c r="F38" s="265"/>
      <c r="G38" s="265" t="s">
        <v>584</v>
      </c>
      <c r="H38" s="265"/>
      <c r="I38" s="265"/>
      <c r="J38" s="265"/>
      <c r="K38" s="263"/>
    </row>
    <row r="39" s="1" customFormat="1" ht="15" customHeight="1">
      <c r="B39" s="266"/>
      <c r="C39" s="267"/>
      <c r="D39" s="265"/>
      <c r="E39" s="268" t="s">
        <v>54</v>
      </c>
      <c r="F39" s="265"/>
      <c r="G39" s="265" t="s">
        <v>585</v>
      </c>
      <c r="H39" s="265"/>
      <c r="I39" s="265"/>
      <c r="J39" s="265"/>
      <c r="K39" s="263"/>
    </row>
    <row r="40" s="1" customFormat="1" ht="15" customHeight="1">
      <c r="B40" s="266"/>
      <c r="C40" s="267"/>
      <c r="D40" s="265"/>
      <c r="E40" s="268" t="s">
        <v>101</v>
      </c>
      <c r="F40" s="265"/>
      <c r="G40" s="265" t="s">
        <v>586</v>
      </c>
      <c r="H40" s="265"/>
      <c r="I40" s="265"/>
      <c r="J40" s="265"/>
      <c r="K40" s="263"/>
    </row>
    <row r="41" s="1" customFormat="1" ht="15" customHeight="1">
      <c r="B41" s="266"/>
      <c r="C41" s="267"/>
      <c r="D41" s="265"/>
      <c r="E41" s="268" t="s">
        <v>102</v>
      </c>
      <c r="F41" s="265"/>
      <c r="G41" s="265" t="s">
        <v>587</v>
      </c>
      <c r="H41" s="265"/>
      <c r="I41" s="265"/>
      <c r="J41" s="265"/>
      <c r="K41" s="263"/>
    </row>
    <row r="42" s="1" customFormat="1" ht="15" customHeight="1">
      <c r="B42" s="266"/>
      <c r="C42" s="267"/>
      <c r="D42" s="265"/>
      <c r="E42" s="268" t="s">
        <v>588</v>
      </c>
      <c r="F42" s="265"/>
      <c r="G42" s="265" t="s">
        <v>589</v>
      </c>
      <c r="H42" s="265"/>
      <c r="I42" s="265"/>
      <c r="J42" s="265"/>
      <c r="K42" s="263"/>
    </row>
    <row r="43" s="1" customFormat="1" ht="15" customHeight="1">
      <c r="B43" s="266"/>
      <c r="C43" s="267"/>
      <c r="D43" s="265"/>
      <c r="E43" s="268"/>
      <c r="F43" s="265"/>
      <c r="G43" s="265" t="s">
        <v>590</v>
      </c>
      <c r="H43" s="265"/>
      <c r="I43" s="265"/>
      <c r="J43" s="265"/>
      <c r="K43" s="263"/>
    </row>
    <row r="44" s="1" customFormat="1" ht="15" customHeight="1">
      <c r="B44" s="266"/>
      <c r="C44" s="267"/>
      <c r="D44" s="265"/>
      <c r="E44" s="268" t="s">
        <v>591</v>
      </c>
      <c r="F44" s="265"/>
      <c r="G44" s="265" t="s">
        <v>592</v>
      </c>
      <c r="H44" s="265"/>
      <c r="I44" s="265"/>
      <c r="J44" s="265"/>
      <c r="K44" s="263"/>
    </row>
    <row r="45" s="1" customFormat="1" ht="15" customHeight="1">
      <c r="B45" s="266"/>
      <c r="C45" s="267"/>
      <c r="D45" s="265"/>
      <c r="E45" s="268" t="s">
        <v>104</v>
      </c>
      <c r="F45" s="265"/>
      <c r="G45" s="265" t="s">
        <v>593</v>
      </c>
      <c r="H45" s="265"/>
      <c r="I45" s="265"/>
      <c r="J45" s="265"/>
      <c r="K45" s="263"/>
    </row>
    <row r="46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="1" customFormat="1" ht="15" customHeight="1">
      <c r="B47" s="266"/>
      <c r="C47" s="267"/>
      <c r="D47" s="265" t="s">
        <v>594</v>
      </c>
      <c r="E47" s="265"/>
      <c r="F47" s="265"/>
      <c r="G47" s="265"/>
      <c r="H47" s="265"/>
      <c r="I47" s="265"/>
      <c r="J47" s="265"/>
      <c r="K47" s="263"/>
    </row>
    <row r="48" s="1" customFormat="1" ht="15" customHeight="1">
      <c r="B48" s="266"/>
      <c r="C48" s="267"/>
      <c r="D48" s="267"/>
      <c r="E48" s="265" t="s">
        <v>595</v>
      </c>
      <c r="F48" s="265"/>
      <c r="G48" s="265"/>
      <c r="H48" s="265"/>
      <c r="I48" s="265"/>
      <c r="J48" s="265"/>
      <c r="K48" s="263"/>
    </row>
    <row r="49" s="1" customFormat="1" ht="15" customHeight="1">
      <c r="B49" s="266"/>
      <c r="C49" s="267"/>
      <c r="D49" s="267"/>
      <c r="E49" s="265" t="s">
        <v>596</v>
      </c>
      <c r="F49" s="265"/>
      <c r="G49" s="265"/>
      <c r="H49" s="265"/>
      <c r="I49" s="265"/>
      <c r="J49" s="265"/>
      <c r="K49" s="263"/>
    </row>
    <row r="50" s="1" customFormat="1" ht="15" customHeight="1">
      <c r="B50" s="266"/>
      <c r="C50" s="267"/>
      <c r="D50" s="267"/>
      <c r="E50" s="265" t="s">
        <v>597</v>
      </c>
      <c r="F50" s="265"/>
      <c r="G50" s="265"/>
      <c r="H50" s="265"/>
      <c r="I50" s="265"/>
      <c r="J50" s="265"/>
      <c r="K50" s="263"/>
    </row>
    <row r="51" s="1" customFormat="1" ht="15" customHeight="1">
      <c r="B51" s="266"/>
      <c r="C51" s="267"/>
      <c r="D51" s="265" t="s">
        <v>598</v>
      </c>
      <c r="E51" s="265"/>
      <c r="F51" s="265"/>
      <c r="G51" s="265"/>
      <c r="H51" s="265"/>
      <c r="I51" s="265"/>
      <c r="J51" s="265"/>
      <c r="K51" s="263"/>
    </row>
    <row r="52" s="1" customFormat="1" ht="25.5" customHeight="1">
      <c r="B52" s="261"/>
      <c r="C52" s="262" t="s">
        <v>599</v>
      </c>
      <c r="D52" s="262"/>
      <c r="E52" s="262"/>
      <c r="F52" s="262"/>
      <c r="G52" s="262"/>
      <c r="H52" s="262"/>
      <c r="I52" s="262"/>
      <c r="J52" s="262"/>
      <c r="K52" s="263"/>
    </row>
    <row r="53" s="1" customFormat="1" ht="5.25" customHeight="1">
      <c r="B53" s="261"/>
      <c r="C53" s="264"/>
      <c r="D53" s="264"/>
      <c r="E53" s="264"/>
      <c r="F53" s="264"/>
      <c r="G53" s="264"/>
      <c r="H53" s="264"/>
      <c r="I53" s="264"/>
      <c r="J53" s="264"/>
      <c r="K53" s="263"/>
    </row>
    <row r="54" s="1" customFormat="1" ht="15" customHeight="1">
      <c r="B54" s="261"/>
      <c r="C54" s="265" t="s">
        <v>600</v>
      </c>
      <c r="D54" s="265"/>
      <c r="E54" s="265"/>
      <c r="F54" s="265"/>
      <c r="G54" s="265"/>
      <c r="H54" s="265"/>
      <c r="I54" s="265"/>
      <c r="J54" s="265"/>
      <c r="K54" s="263"/>
    </row>
    <row r="55" s="1" customFormat="1" ht="15" customHeight="1">
      <c r="B55" s="261"/>
      <c r="C55" s="265" t="s">
        <v>601</v>
      </c>
      <c r="D55" s="265"/>
      <c r="E55" s="265"/>
      <c r="F55" s="265"/>
      <c r="G55" s="265"/>
      <c r="H55" s="265"/>
      <c r="I55" s="265"/>
      <c r="J55" s="265"/>
      <c r="K55" s="263"/>
    </row>
    <row r="56" s="1" customFormat="1" ht="12.75" customHeight="1">
      <c r="B56" s="261"/>
      <c r="C56" s="265"/>
      <c r="D56" s="265"/>
      <c r="E56" s="265"/>
      <c r="F56" s="265"/>
      <c r="G56" s="265"/>
      <c r="H56" s="265"/>
      <c r="I56" s="265"/>
      <c r="J56" s="265"/>
      <c r="K56" s="263"/>
    </row>
    <row r="57" s="1" customFormat="1" ht="15" customHeight="1">
      <c r="B57" s="261"/>
      <c r="C57" s="265" t="s">
        <v>602</v>
      </c>
      <c r="D57" s="265"/>
      <c r="E57" s="265"/>
      <c r="F57" s="265"/>
      <c r="G57" s="265"/>
      <c r="H57" s="265"/>
      <c r="I57" s="265"/>
      <c r="J57" s="265"/>
      <c r="K57" s="263"/>
    </row>
    <row r="58" s="1" customFormat="1" ht="15" customHeight="1">
      <c r="B58" s="261"/>
      <c r="C58" s="267"/>
      <c r="D58" s="265" t="s">
        <v>603</v>
      </c>
      <c r="E58" s="265"/>
      <c r="F58" s="265"/>
      <c r="G58" s="265"/>
      <c r="H58" s="265"/>
      <c r="I58" s="265"/>
      <c r="J58" s="265"/>
      <c r="K58" s="263"/>
    </row>
    <row r="59" s="1" customFormat="1" ht="15" customHeight="1">
      <c r="B59" s="261"/>
      <c r="C59" s="267"/>
      <c r="D59" s="265" t="s">
        <v>604</v>
      </c>
      <c r="E59" s="265"/>
      <c r="F59" s="265"/>
      <c r="G59" s="265"/>
      <c r="H59" s="265"/>
      <c r="I59" s="265"/>
      <c r="J59" s="265"/>
      <c r="K59" s="263"/>
    </row>
    <row r="60" s="1" customFormat="1" ht="15" customHeight="1">
      <c r="B60" s="261"/>
      <c r="C60" s="267"/>
      <c r="D60" s="265" t="s">
        <v>605</v>
      </c>
      <c r="E60" s="265"/>
      <c r="F60" s="265"/>
      <c r="G60" s="265"/>
      <c r="H60" s="265"/>
      <c r="I60" s="265"/>
      <c r="J60" s="265"/>
      <c r="K60" s="263"/>
    </row>
    <row r="61" s="1" customFormat="1" ht="15" customHeight="1">
      <c r="B61" s="261"/>
      <c r="C61" s="267"/>
      <c r="D61" s="265" t="s">
        <v>606</v>
      </c>
      <c r="E61" s="265"/>
      <c r="F61" s="265"/>
      <c r="G61" s="265"/>
      <c r="H61" s="265"/>
      <c r="I61" s="265"/>
      <c r="J61" s="265"/>
      <c r="K61" s="263"/>
    </row>
    <row r="62" s="1" customFormat="1" ht="15" customHeight="1">
      <c r="B62" s="261"/>
      <c r="C62" s="267"/>
      <c r="D62" s="270" t="s">
        <v>607</v>
      </c>
      <c r="E62" s="270"/>
      <c r="F62" s="270"/>
      <c r="G62" s="270"/>
      <c r="H62" s="270"/>
      <c r="I62" s="270"/>
      <c r="J62" s="270"/>
      <c r="K62" s="263"/>
    </row>
    <row r="63" s="1" customFormat="1" ht="15" customHeight="1">
      <c r="B63" s="261"/>
      <c r="C63" s="267"/>
      <c r="D63" s="265" t="s">
        <v>608</v>
      </c>
      <c r="E63" s="265"/>
      <c r="F63" s="265"/>
      <c r="G63" s="265"/>
      <c r="H63" s="265"/>
      <c r="I63" s="265"/>
      <c r="J63" s="265"/>
      <c r="K63" s="263"/>
    </row>
    <row r="64" s="1" customFormat="1" ht="12.75" customHeight="1">
      <c r="B64" s="261"/>
      <c r="C64" s="267"/>
      <c r="D64" s="267"/>
      <c r="E64" s="271"/>
      <c r="F64" s="267"/>
      <c r="G64" s="267"/>
      <c r="H64" s="267"/>
      <c r="I64" s="267"/>
      <c r="J64" s="267"/>
      <c r="K64" s="263"/>
    </row>
    <row r="65" s="1" customFormat="1" ht="15" customHeight="1">
      <c r="B65" s="261"/>
      <c r="C65" s="267"/>
      <c r="D65" s="265" t="s">
        <v>609</v>
      </c>
      <c r="E65" s="265"/>
      <c r="F65" s="265"/>
      <c r="G65" s="265"/>
      <c r="H65" s="265"/>
      <c r="I65" s="265"/>
      <c r="J65" s="265"/>
      <c r="K65" s="263"/>
    </row>
    <row r="66" s="1" customFormat="1" ht="15" customHeight="1">
      <c r="B66" s="261"/>
      <c r="C66" s="267"/>
      <c r="D66" s="270" t="s">
        <v>610</v>
      </c>
      <c r="E66" s="270"/>
      <c r="F66" s="270"/>
      <c r="G66" s="270"/>
      <c r="H66" s="270"/>
      <c r="I66" s="270"/>
      <c r="J66" s="270"/>
      <c r="K66" s="263"/>
    </row>
    <row r="67" s="1" customFormat="1" ht="15" customHeight="1">
      <c r="B67" s="261"/>
      <c r="C67" s="267"/>
      <c r="D67" s="265" t="s">
        <v>611</v>
      </c>
      <c r="E67" s="265"/>
      <c r="F67" s="265"/>
      <c r="G67" s="265"/>
      <c r="H67" s="265"/>
      <c r="I67" s="265"/>
      <c r="J67" s="265"/>
      <c r="K67" s="263"/>
    </row>
    <row r="68" s="1" customFormat="1" ht="15" customHeight="1">
      <c r="B68" s="261"/>
      <c r="C68" s="267"/>
      <c r="D68" s="265" t="s">
        <v>612</v>
      </c>
      <c r="E68" s="265"/>
      <c r="F68" s="265"/>
      <c r="G68" s="265"/>
      <c r="H68" s="265"/>
      <c r="I68" s="265"/>
      <c r="J68" s="265"/>
      <c r="K68" s="263"/>
    </row>
    <row r="69" s="1" customFormat="1" ht="15" customHeight="1">
      <c r="B69" s="261"/>
      <c r="C69" s="267"/>
      <c r="D69" s="265" t="s">
        <v>613</v>
      </c>
      <c r="E69" s="265"/>
      <c r="F69" s="265"/>
      <c r="G69" s="265"/>
      <c r="H69" s="265"/>
      <c r="I69" s="265"/>
      <c r="J69" s="265"/>
      <c r="K69" s="263"/>
    </row>
    <row r="70" s="1" customFormat="1" ht="15" customHeight="1">
      <c r="B70" s="261"/>
      <c r="C70" s="267"/>
      <c r="D70" s="265" t="s">
        <v>614</v>
      </c>
      <c r="E70" s="265"/>
      <c r="F70" s="265"/>
      <c r="G70" s="265"/>
      <c r="H70" s="265"/>
      <c r="I70" s="265"/>
      <c r="J70" s="265"/>
      <c r="K70" s="263"/>
    </row>
    <row r="71" s="1" customFormat="1" ht="12.7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4"/>
    </row>
    <row r="72" s="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="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="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="1" customFormat="1" ht="45" customHeight="1">
      <c r="B75" s="280"/>
      <c r="C75" s="281" t="s">
        <v>615</v>
      </c>
      <c r="D75" s="281"/>
      <c r="E75" s="281"/>
      <c r="F75" s="281"/>
      <c r="G75" s="281"/>
      <c r="H75" s="281"/>
      <c r="I75" s="281"/>
      <c r="J75" s="281"/>
      <c r="K75" s="282"/>
    </row>
    <row r="76" s="1" customFormat="1" ht="17.25" customHeight="1">
      <c r="B76" s="280"/>
      <c r="C76" s="283" t="s">
        <v>616</v>
      </c>
      <c r="D76" s="283"/>
      <c r="E76" s="283"/>
      <c r="F76" s="283" t="s">
        <v>617</v>
      </c>
      <c r="G76" s="284"/>
      <c r="H76" s="283" t="s">
        <v>54</v>
      </c>
      <c r="I76" s="283" t="s">
        <v>57</v>
      </c>
      <c r="J76" s="283" t="s">
        <v>618</v>
      </c>
      <c r="K76" s="282"/>
    </row>
    <row r="77" s="1" customFormat="1" ht="17.25" customHeight="1">
      <c r="B77" s="280"/>
      <c r="C77" s="285" t="s">
        <v>619</v>
      </c>
      <c r="D77" s="285"/>
      <c r="E77" s="285"/>
      <c r="F77" s="286" t="s">
        <v>620</v>
      </c>
      <c r="G77" s="287"/>
      <c r="H77" s="285"/>
      <c r="I77" s="285"/>
      <c r="J77" s="285" t="s">
        <v>621</v>
      </c>
      <c r="K77" s="282"/>
    </row>
    <row r="78" s="1" customFormat="1" ht="5.25" customHeight="1">
      <c r="B78" s="280"/>
      <c r="C78" s="288"/>
      <c r="D78" s="288"/>
      <c r="E78" s="288"/>
      <c r="F78" s="288"/>
      <c r="G78" s="289"/>
      <c r="H78" s="288"/>
      <c r="I78" s="288"/>
      <c r="J78" s="288"/>
      <c r="K78" s="282"/>
    </row>
    <row r="79" s="1" customFormat="1" ht="15" customHeight="1">
      <c r="B79" s="280"/>
      <c r="C79" s="268" t="s">
        <v>53</v>
      </c>
      <c r="D79" s="290"/>
      <c r="E79" s="290"/>
      <c r="F79" s="291" t="s">
        <v>622</v>
      </c>
      <c r="G79" s="292"/>
      <c r="H79" s="268" t="s">
        <v>623</v>
      </c>
      <c r="I79" s="268" t="s">
        <v>624</v>
      </c>
      <c r="J79" s="268">
        <v>20</v>
      </c>
      <c r="K79" s="282"/>
    </row>
    <row r="80" s="1" customFormat="1" ht="15" customHeight="1">
      <c r="B80" s="280"/>
      <c r="C80" s="268" t="s">
        <v>625</v>
      </c>
      <c r="D80" s="268"/>
      <c r="E80" s="268"/>
      <c r="F80" s="291" t="s">
        <v>622</v>
      </c>
      <c r="G80" s="292"/>
      <c r="H80" s="268" t="s">
        <v>626</v>
      </c>
      <c r="I80" s="268" t="s">
        <v>624</v>
      </c>
      <c r="J80" s="268">
        <v>120</v>
      </c>
      <c r="K80" s="282"/>
    </row>
    <row r="81" s="1" customFormat="1" ht="15" customHeight="1">
      <c r="B81" s="293"/>
      <c r="C81" s="268" t="s">
        <v>627</v>
      </c>
      <c r="D81" s="268"/>
      <c r="E81" s="268"/>
      <c r="F81" s="291" t="s">
        <v>628</v>
      </c>
      <c r="G81" s="292"/>
      <c r="H81" s="268" t="s">
        <v>629</v>
      </c>
      <c r="I81" s="268" t="s">
        <v>624</v>
      </c>
      <c r="J81" s="268">
        <v>50</v>
      </c>
      <c r="K81" s="282"/>
    </row>
    <row r="82" s="1" customFormat="1" ht="15" customHeight="1">
      <c r="B82" s="293"/>
      <c r="C82" s="268" t="s">
        <v>630</v>
      </c>
      <c r="D82" s="268"/>
      <c r="E82" s="268"/>
      <c r="F82" s="291" t="s">
        <v>622</v>
      </c>
      <c r="G82" s="292"/>
      <c r="H82" s="268" t="s">
        <v>631</v>
      </c>
      <c r="I82" s="268" t="s">
        <v>632</v>
      </c>
      <c r="J82" s="268"/>
      <c r="K82" s="282"/>
    </row>
    <row r="83" s="1" customFormat="1" ht="15" customHeight="1">
      <c r="B83" s="293"/>
      <c r="C83" s="294" t="s">
        <v>633</v>
      </c>
      <c r="D83" s="294"/>
      <c r="E83" s="294"/>
      <c r="F83" s="295" t="s">
        <v>628</v>
      </c>
      <c r="G83" s="294"/>
      <c r="H83" s="294" t="s">
        <v>634</v>
      </c>
      <c r="I83" s="294" t="s">
        <v>624</v>
      </c>
      <c r="J83" s="294">
        <v>15</v>
      </c>
      <c r="K83" s="282"/>
    </row>
    <row r="84" s="1" customFormat="1" ht="15" customHeight="1">
      <c r="B84" s="293"/>
      <c r="C84" s="294" t="s">
        <v>635</v>
      </c>
      <c r="D84" s="294"/>
      <c r="E84" s="294"/>
      <c r="F84" s="295" t="s">
        <v>628</v>
      </c>
      <c r="G84" s="294"/>
      <c r="H84" s="294" t="s">
        <v>636</v>
      </c>
      <c r="I84" s="294" t="s">
        <v>624</v>
      </c>
      <c r="J84" s="294">
        <v>15</v>
      </c>
      <c r="K84" s="282"/>
    </row>
    <row r="85" s="1" customFormat="1" ht="15" customHeight="1">
      <c r="B85" s="293"/>
      <c r="C85" s="294" t="s">
        <v>637</v>
      </c>
      <c r="D85" s="294"/>
      <c r="E85" s="294"/>
      <c r="F85" s="295" t="s">
        <v>628</v>
      </c>
      <c r="G85" s="294"/>
      <c r="H85" s="294" t="s">
        <v>638</v>
      </c>
      <c r="I85" s="294" t="s">
        <v>624</v>
      </c>
      <c r="J85" s="294">
        <v>20</v>
      </c>
      <c r="K85" s="282"/>
    </row>
    <row r="86" s="1" customFormat="1" ht="15" customHeight="1">
      <c r="B86" s="293"/>
      <c r="C86" s="294" t="s">
        <v>639</v>
      </c>
      <c r="D86" s="294"/>
      <c r="E86" s="294"/>
      <c r="F86" s="295" t="s">
        <v>628</v>
      </c>
      <c r="G86" s="294"/>
      <c r="H86" s="294" t="s">
        <v>640</v>
      </c>
      <c r="I86" s="294" t="s">
        <v>624</v>
      </c>
      <c r="J86" s="294">
        <v>20</v>
      </c>
      <c r="K86" s="282"/>
    </row>
    <row r="87" s="1" customFormat="1" ht="15" customHeight="1">
      <c r="B87" s="293"/>
      <c r="C87" s="268" t="s">
        <v>641</v>
      </c>
      <c r="D87" s="268"/>
      <c r="E87" s="268"/>
      <c r="F87" s="291" t="s">
        <v>628</v>
      </c>
      <c r="G87" s="292"/>
      <c r="H87" s="268" t="s">
        <v>642</v>
      </c>
      <c r="I87" s="268" t="s">
        <v>624</v>
      </c>
      <c r="J87" s="268">
        <v>50</v>
      </c>
      <c r="K87" s="282"/>
    </row>
    <row r="88" s="1" customFormat="1" ht="15" customHeight="1">
      <c r="B88" s="293"/>
      <c r="C88" s="268" t="s">
        <v>643</v>
      </c>
      <c r="D88" s="268"/>
      <c r="E88" s="268"/>
      <c r="F88" s="291" t="s">
        <v>628</v>
      </c>
      <c r="G88" s="292"/>
      <c r="H88" s="268" t="s">
        <v>644</v>
      </c>
      <c r="I88" s="268" t="s">
        <v>624</v>
      </c>
      <c r="J88" s="268">
        <v>20</v>
      </c>
      <c r="K88" s="282"/>
    </row>
    <row r="89" s="1" customFormat="1" ht="15" customHeight="1">
      <c r="B89" s="293"/>
      <c r="C89" s="268" t="s">
        <v>645</v>
      </c>
      <c r="D89" s="268"/>
      <c r="E89" s="268"/>
      <c r="F89" s="291" t="s">
        <v>628</v>
      </c>
      <c r="G89" s="292"/>
      <c r="H89" s="268" t="s">
        <v>646</v>
      </c>
      <c r="I89" s="268" t="s">
        <v>624</v>
      </c>
      <c r="J89" s="268">
        <v>20</v>
      </c>
      <c r="K89" s="282"/>
    </row>
    <row r="90" s="1" customFormat="1" ht="15" customHeight="1">
      <c r="B90" s="293"/>
      <c r="C90" s="268" t="s">
        <v>647</v>
      </c>
      <c r="D90" s="268"/>
      <c r="E90" s="268"/>
      <c r="F90" s="291" t="s">
        <v>628</v>
      </c>
      <c r="G90" s="292"/>
      <c r="H90" s="268" t="s">
        <v>648</v>
      </c>
      <c r="I90" s="268" t="s">
        <v>624</v>
      </c>
      <c r="J90" s="268">
        <v>50</v>
      </c>
      <c r="K90" s="282"/>
    </row>
    <row r="91" s="1" customFormat="1" ht="15" customHeight="1">
      <c r="B91" s="293"/>
      <c r="C91" s="268" t="s">
        <v>649</v>
      </c>
      <c r="D91" s="268"/>
      <c r="E91" s="268"/>
      <c r="F91" s="291" t="s">
        <v>628</v>
      </c>
      <c r="G91" s="292"/>
      <c r="H91" s="268" t="s">
        <v>649</v>
      </c>
      <c r="I91" s="268" t="s">
        <v>624</v>
      </c>
      <c r="J91" s="268">
        <v>50</v>
      </c>
      <c r="K91" s="282"/>
    </row>
    <row r="92" s="1" customFormat="1" ht="15" customHeight="1">
      <c r="B92" s="293"/>
      <c r="C92" s="268" t="s">
        <v>650</v>
      </c>
      <c r="D92" s="268"/>
      <c r="E92" s="268"/>
      <c r="F92" s="291" t="s">
        <v>628</v>
      </c>
      <c r="G92" s="292"/>
      <c r="H92" s="268" t="s">
        <v>651</v>
      </c>
      <c r="I92" s="268" t="s">
        <v>624</v>
      </c>
      <c r="J92" s="268">
        <v>255</v>
      </c>
      <c r="K92" s="282"/>
    </row>
    <row r="93" s="1" customFormat="1" ht="15" customHeight="1">
      <c r="B93" s="293"/>
      <c r="C93" s="268" t="s">
        <v>652</v>
      </c>
      <c r="D93" s="268"/>
      <c r="E93" s="268"/>
      <c r="F93" s="291" t="s">
        <v>622</v>
      </c>
      <c r="G93" s="292"/>
      <c r="H93" s="268" t="s">
        <v>653</v>
      </c>
      <c r="I93" s="268" t="s">
        <v>654</v>
      </c>
      <c r="J93" s="268"/>
      <c r="K93" s="282"/>
    </row>
    <row r="94" s="1" customFormat="1" ht="15" customHeight="1">
      <c r="B94" s="293"/>
      <c r="C94" s="268" t="s">
        <v>655</v>
      </c>
      <c r="D94" s="268"/>
      <c r="E94" s="268"/>
      <c r="F94" s="291" t="s">
        <v>622</v>
      </c>
      <c r="G94" s="292"/>
      <c r="H94" s="268" t="s">
        <v>656</v>
      </c>
      <c r="I94" s="268" t="s">
        <v>657</v>
      </c>
      <c r="J94" s="268"/>
      <c r="K94" s="282"/>
    </row>
    <row r="95" s="1" customFormat="1" ht="15" customHeight="1">
      <c r="B95" s="293"/>
      <c r="C95" s="268" t="s">
        <v>658</v>
      </c>
      <c r="D95" s="268"/>
      <c r="E95" s="268"/>
      <c r="F95" s="291" t="s">
        <v>622</v>
      </c>
      <c r="G95" s="292"/>
      <c r="H95" s="268" t="s">
        <v>658</v>
      </c>
      <c r="I95" s="268" t="s">
        <v>657</v>
      </c>
      <c r="J95" s="268"/>
      <c r="K95" s="282"/>
    </row>
    <row r="96" s="1" customFormat="1" ht="15" customHeight="1">
      <c r="B96" s="293"/>
      <c r="C96" s="268" t="s">
        <v>38</v>
      </c>
      <c r="D96" s="268"/>
      <c r="E96" s="268"/>
      <c r="F96" s="291" t="s">
        <v>622</v>
      </c>
      <c r="G96" s="292"/>
      <c r="H96" s="268" t="s">
        <v>659</v>
      </c>
      <c r="I96" s="268" t="s">
        <v>657</v>
      </c>
      <c r="J96" s="268"/>
      <c r="K96" s="282"/>
    </row>
    <row r="97" s="1" customFormat="1" ht="15" customHeight="1">
      <c r="B97" s="293"/>
      <c r="C97" s="268" t="s">
        <v>48</v>
      </c>
      <c r="D97" s="268"/>
      <c r="E97" s="268"/>
      <c r="F97" s="291" t="s">
        <v>622</v>
      </c>
      <c r="G97" s="292"/>
      <c r="H97" s="268" t="s">
        <v>660</v>
      </c>
      <c r="I97" s="268" t="s">
        <v>657</v>
      </c>
      <c r="J97" s="268"/>
      <c r="K97" s="282"/>
    </row>
    <row r="98" s="1" customFormat="1" ht="15" customHeight="1">
      <c r="B98" s="296"/>
      <c r="C98" s="297"/>
      <c r="D98" s="297"/>
      <c r="E98" s="297"/>
      <c r="F98" s="297"/>
      <c r="G98" s="297"/>
      <c r="H98" s="297"/>
      <c r="I98" s="297"/>
      <c r="J98" s="297"/>
      <c r="K98" s="298"/>
    </row>
    <row r="99" s="1" customFormat="1" ht="18.7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299"/>
    </row>
    <row r="100" s="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="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="1" customFormat="1" ht="45" customHeight="1">
      <c r="B102" s="280"/>
      <c r="C102" s="281" t="s">
        <v>661</v>
      </c>
      <c r="D102" s="281"/>
      <c r="E102" s="281"/>
      <c r="F102" s="281"/>
      <c r="G102" s="281"/>
      <c r="H102" s="281"/>
      <c r="I102" s="281"/>
      <c r="J102" s="281"/>
      <c r="K102" s="282"/>
    </row>
    <row r="103" s="1" customFormat="1" ht="17.25" customHeight="1">
      <c r="B103" s="280"/>
      <c r="C103" s="283" t="s">
        <v>616</v>
      </c>
      <c r="D103" s="283"/>
      <c r="E103" s="283"/>
      <c r="F103" s="283" t="s">
        <v>617</v>
      </c>
      <c r="G103" s="284"/>
      <c r="H103" s="283" t="s">
        <v>54</v>
      </c>
      <c r="I103" s="283" t="s">
        <v>57</v>
      </c>
      <c r="J103" s="283" t="s">
        <v>618</v>
      </c>
      <c r="K103" s="282"/>
    </row>
    <row r="104" s="1" customFormat="1" ht="17.25" customHeight="1">
      <c r="B104" s="280"/>
      <c r="C104" s="285" t="s">
        <v>619</v>
      </c>
      <c r="D104" s="285"/>
      <c r="E104" s="285"/>
      <c r="F104" s="286" t="s">
        <v>620</v>
      </c>
      <c r="G104" s="287"/>
      <c r="H104" s="285"/>
      <c r="I104" s="285"/>
      <c r="J104" s="285" t="s">
        <v>621</v>
      </c>
      <c r="K104" s="282"/>
    </row>
    <row r="105" s="1" customFormat="1" ht="5.25" customHeight="1">
      <c r="B105" s="280"/>
      <c r="C105" s="283"/>
      <c r="D105" s="283"/>
      <c r="E105" s="283"/>
      <c r="F105" s="283"/>
      <c r="G105" s="301"/>
      <c r="H105" s="283"/>
      <c r="I105" s="283"/>
      <c r="J105" s="283"/>
      <c r="K105" s="282"/>
    </row>
    <row r="106" s="1" customFormat="1" ht="15" customHeight="1">
      <c r="B106" s="280"/>
      <c r="C106" s="268" t="s">
        <v>53</v>
      </c>
      <c r="D106" s="290"/>
      <c r="E106" s="290"/>
      <c r="F106" s="291" t="s">
        <v>622</v>
      </c>
      <c r="G106" s="268"/>
      <c r="H106" s="268" t="s">
        <v>662</v>
      </c>
      <c r="I106" s="268" t="s">
        <v>624</v>
      </c>
      <c r="J106" s="268">
        <v>20</v>
      </c>
      <c r="K106" s="282"/>
    </row>
    <row r="107" s="1" customFormat="1" ht="15" customHeight="1">
      <c r="B107" s="280"/>
      <c r="C107" s="268" t="s">
        <v>625</v>
      </c>
      <c r="D107" s="268"/>
      <c r="E107" s="268"/>
      <c r="F107" s="291" t="s">
        <v>622</v>
      </c>
      <c r="G107" s="268"/>
      <c r="H107" s="268" t="s">
        <v>662</v>
      </c>
      <c r="I107" s="268" t="s">
        <v>624</v>
      </c>
      <c r="J107" s="268">
        <v>120</v>
      </c>
      <c r="K107" s="282"/>
    </row>
    <row r="108" s="1" customFormat="1" ht="15" customHeight="1">
      <c r="B108" s="293"/>
      <c r="C108" s="268" t="s">
        <v>627</v>
      </c>
      <c r="D108" s="268"/>
      <c r="E108" s="268"/>
      <c r="F108" s="291" t="s">
        <v>628</v>
      </c>
      <c r="G108" s="268"/>
      <c r="H108" s="268" t="s">
        <v>662</v>
      </c>
      <c r="I108" s="268" t="s">
        <v>624</v>
      </c>
      <c r="J108" s="268">
        <v>50</v>
      </c>
      <c r="K108" s="282"/>
    </row>
    <row r="109" s="1" customFormat="1" ht="15" customHeight="1">
      <c r="B109" s="293"/>
      <c r="C109" s="268" t="s">
        <v>630</v>
      </c>
      <c r="D109" s="268"/>
      <c r="E109" s="268"/>
      <c r="F109" s="291" t="s">
        <v>622</v>
      </c>
      <c r="G109" s="268"/>
      <c r="H109" s="268" t="s">
        <v>662</v>
      </c>
      <c r="I109" s="268" t="s">
        <v>632</v>
      </c>
      <c r="J109" s="268"/>
      <c r="K109" s="282"/>
    </row>
    <row r="110" s="1" customFormat="1" ht="15" customHeight="1">
      <c r="B110" s="293"/>
      <c r="C110" s="268" t="s">
        <v>641</v>
      </c>
      <c r="D110" s="268"/>
      <c r="E110" s="268"/>
      <c r="F110" s="291" t="s">
        <v>628</v>
      </c>
      <c r="G110" s="268"/>
      <c r="H110" s="268" t="s">
        <v>662</v>
      </c>
      <c r="I110" s="268" t="s">
        <v>624</v>
      </c>
      <c r="J110" s="268">
        <v>50</v>
      </c>
      <c r="K110" s="282"/>
    </row>
    <row r="111" s="1" customFormat="1" ht="15" customHeight="1">
      <c r="B111" s="293"/>
      <c r="C111" s="268" t="s">
        <v>649</v>
      </c>
      <c r="D111" s="268"/>
      <c r="E111" s="268"/>
      <c r="F111" s="291" t="s">
        <v>628</v>
      </c>
      <c r="G111" s="268"/>
      <c r="H111" s="268" t="s">
        <v>662</v>
      </c>
      <c r="I111" s="268" t="s">
        <v>624</v>
      </c>
      <c r="J111" s="268">
        <v>50</v>
      </c>
      <c r="K111" s="282"/>
    </row>
    <row r="112" s="1" customFormat="1" ht="15" customHeight="1">
      <c r="B112" s="293"/>
      <c r="C112" s="268" t="s">
        <v>647</v>
      </c>
      <c r="D112" s="268"/>
      <c r="E112" s="268"/>
      <c r="F112" s="291" t="s">
        <v>628</v>
      </c>
      <c r="G112" s="268"/>
      <c r="H112" s="268" t="s">
        <v>662</v>
      </c>
      <c r="I112" s="268" t="s">
        <v>624</v>
      </c>
      <c r="J112" s="268">
        <v>50</v>
      </c>
      <c r="K112" s="282"/>
    </row>
    <row r="113" s="1" customFormat="1" ht="15" customHeight="1">
      <c r="B113" s="293"/>
      <c r="C113" s="268" t="s">
        <v>53</v>
      </c>
      <c r="D113" s="268"/>
      <c r="E113" s="268"/>
      <c r="F113" s="291" t="s">
        <v>622</v>
      </c>
      <c r="G113" s="268"/>
      <c r="H113" s="268" t="s">
        <v>663</v>
      </c>
      <c r="I113" s="268" t="s">
        <v>624</v>
      </c>
      <c r="J113" s="268">
        <v>20</v>
      </c>
      <c r="K113" s="282"/>
    </row>
    <row r="114" s="1" customFormat="1" ht="15" customHeight="1">
      <c r="B114" s="293"/>
      <c r="C114" s="268" t="s">
        <v>664</v>
      </c>
      <c r="D114" s="268"/>
      <c r="E114" s="268"/>
      <c r="F114" s="291" t="s">
        <v>622</v>
      </c>
      <c r="G114" s="268"/>
      <c r="H114" s="268" t="s">
        <v>665</v>
      </c>
      <c r="I114" s="268" t="s">
        <v>624</v>
      </c>
      <c r="J114" s="268">
        <v>120</v>
      </c>
      <c r="K114" s="282"/>
    </row>
    <row r="115" s="1" customFormat="1" ht="15" customHeight="1">
      <c r="B115" s="293"/>
      <c r="C115" s="268" t="s">
        <v>38</v>
      </c>
      <c r="D115" s="268"/>
      <c r="E115" s="268"/>
      <c r="F115" s="291" t="s">
        <v>622</v>
      </c>
      <c r="G115" s="268"/>
      <c r="H115" s="268" t="s">
        <v>666</v>
      </c>
      <c r="I115" s="268" t="s">
        <v>657</v>
      </c>
      <c r="J115" s="268"/>
      <c r="K115" s="282"/>
    </row>
    <row r="116" s="1" customFormat="1" ht="15" customHeight="1">
      <c r="B116" s="293"/>
      <c r="C116" s="268" t="s">
        <v>48</v>
      </c>
      <c r="D116" s="268"/>
      <c r="E116" s="268"/>
      <c r="F116" s="291" t="s">
        <v>622</v>
      </c>
      <c r="G116" s="268"/>
      <c r="H116" s="268" t="s">
        <v>667</v>
      </c>
      <c r="I116" s="268" t="s">
        <v>657</v>
      </c>
      <c r="J116" s="268"/>
      <c r="K116" s="282"/>
    </row>
    <row r="117" s="1" customFormat="1" ht="15" customHeight="1">
      <c r="B117" s="293"/>
      <c r="C117" s="268" t="s">
        <v>57</v>
      </c>
      <c r="D117" s="268"/>
      <c r="E117" s="268"/>
      <c r="F117" s="291" t="s">
        <v>622</v>
      </c>
      <c r="G117" s="268"/>
      <c r="H117" s="268" t="s">
        <v>668</v>
      </c>
      <c r="I117" s="268" t="s">
        <v>669</v>
      </c>
      <c r="J117" s="268"/>
      <c r="K117" s="282"/>
    </row>
    <row r="118" s="1" customFormat="1" ht="15" customHeight="1">
      <c r="B118" s="296"/>
      <c r="C118" s="302"/>
      <c r="D118" s="302"/>
      <c r="E118" s="302"/>
      <c r="F118" s="302"/>
      <c r="G118" s="302"/>
      <c r="H118" s="302"/>
      <c r="I118" s="302"/>
      <c r="J118" s="302"/>
      <c r="K118" s="298"/>
    </row>
    <row r="119" s="1" customFormat="1" ht="18.75" customHeight="1">
      <c r="B119" s="303"/>
      <c r="C119" s="304"/>
      <c r="D119" s="304"/>
      <c r="E119" s="304"/>
      <c r="F119" s="305"/>
      <c r="G119" s="304"/>
      <c r="H119" s="304"/>
      <c r="I119" s="304"/>
      <c r="J119" s="304"/>
      <c r="K119" s="303"/>
    </row>
    <row r="120" s="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="1" customFormat="1" ht="7.5" customHeight="1">
      <c r="B121" s="306"/>
      <c r="C121" s="307"/>
      <c r="D121" s="307"/>
      <c r="E121" s="307"/>
      <c r="F121" s="307"/>
      <c r="G121" s="307"/>
      <c r="H121" s="307"/>
      <c r="I121" s="307"/>
      <c r="J121" s="307"/>
      <c r="K121" s="308"/>
    </row>
    <row r="122" s="1" customFormat="1" ht="45" customHeight="1">
      <c r="B122" s="309"/>
      <c r="C122" s="259" t="s">
        <v>670</v>
      </c>
      <c r="D122" s="259"/>
      <c r="E122" s="259"/>
      <c r="F122" s="259"/>
      <c r="G122" s="259"/>
      <c r="H122" s="259"/>
      <c r="I122" s="259"/>
      <c r="J122" s="259"/>
      <c r="K122" s="310"/>
    </row>
    <row r="123" s="1" customFormat="1" ht="17.25" customHeight="1">
      <c r="B123" s="311"/>
      <c r="C123" s="283" t="s">
        <v>616</v>
      </c>
      <c r="D123" s="283"/>
      <c r="E123" s="283"/>
      <c r="F123" s="283" t="s">
        <v>617</v>
      </c>
      <c r="G123" s="284"/>
      <c r="H123" s="283" t="s">
        <v>54</v>
      </c>
      <c r="I123" s="283" t="s">
        <v>57</v>
      </c>
      <c r="J123" s="283" t="s">
        <v>618</v>
      </c>
      <c r="K123" s="312"/>
    </row>
    <row r="124" s="1" customFormat="1" ht="17.25" customHeight="1">
      <c r="B124" s="311"/>
      <c r="C124" s="285" t="s">
        <v>619</v>
      </c>
      <c r="D124" s="285"/>
      <c r="E124" s="285"/>
      <c r="F124" s="286" t="s">
        <v>620</v>
      </c>
      <c r="G124" s="287"/>
      <c r="H124" s="285"/>
      <c r="I124" s="285"/>
      <c r="J124" s="285" t="s">
        <v>621</v>
      </c>
      <c r="K124" s="312"/>
    </row>
    <row r="125" s="1" customFormat="1" ht="5.25" customHeight="1">
      <c r="B125" s="313"/>
      <c r="C125" s="288"/>
      <c r="D125" s="288"/>
      <c r="E125" s="288"/>
      <c r="F125" s="288"/>
      <c r="G125" s="314"/>
      <c r="H125" s="288"/>
      <c r="I125" s="288"/>
      <c r="J125" s="288"/>
      <c r="K125" s="315"/>
    </row>
    <row r="126" s="1" customFormat="1" ht="15" customHeight="1">
      <c r="B126" s="313"/>
      <c r="C126" s="268" t="s">
        <v>625</v>
      </c>
      <c r="D126" s="290"/>
      <c r="E126" s="290"/>
      <c r="F126" s="291" t="s">
        <v>622</v>
      </c>
      <c r="G126" s="268"/>
      <c r="H126" s="268" t="s">
        <v>662</v>
      </c>
      <c r="I126" s="268" t="s">
        <v>624</v>
      </c>
      <c r="J126" s="268">
        <v>120</v>
      </c>
      <c r="K126" s="316"/>
    </row>
    <row r="127" s="1" customFormat="1" ht="15" customHeight="1">
      <c r="B127" s="313"/>
      <c r="C127" s="268" t="s">
        <v>671</v>
      </c>
      <c r="D127" s="268"/>
      <c r="E127" s="268"/>
      <c r="F127" s="291" t="s">
        <v>622</v>
      </c>
      <c r="G127" s="268"/>
      <c r="H127" s="268" t="s">
        <v>672</v>
      </c>
      <c r="I127" s="268" t="s">
        <v>624</v>
      </c>
      <c r="J127" s="268" t="s">
        <v>673</v>
      </c>
      <c r="K127" s="316"/>
    </row>
    <row r="128" s="1" customFormat="1" ht="15" customHeight="1">
      <c r="B128" s="313"/>
      <c r="C128" s="268" t="s">
        <v>570</v>
      </c>
      <c r="D128" s="268"/>
      <c r="E128" s="268"/>
      <c r="F128" s="291" t="s">
        <v>622</v>
      </c>
      <c r="G128" s="268"/>
      <c r="H128" s="268" t="s">
        <v>674</v>
      </c>
      <c r="I128" s="268" t="s">
        <v>624</v>
      </c>
      <c r="J128" s="268" t="s">
        <v>673</v>
      </c>
      <c r="K128" s="316"/>
    </row>
    <row r="129" s="1" customFormat="1" ht="15" customHeight="1">
      <c r="B129" s="313"/>
      <c r="C129" s="268" t="s">
        <v>633</v>
      </c>
      <c r="D129" s="268"/>
      <c r="E129" s="268"/>
      <c r="F129" s="291" t="s">
        <v>628</v>
      </c>
      <c r="G129" s="268"/>
      <c r="H129" s="268" t="s">
        <v>634</v>
      </c>
      <c r="I129" s="268" t="s">
        <v>624</v>
      </c>
      <c r="J129" s="268">
        <v>15</v>
      </c>
      <c r="K129" s="316"/>
    </row>
    <row r="130" s="1" customFormat="1" ht="15" customHeight="1">
      <c r="B130" s="313"/>
      <c r="C130" s="294" t="s">
        <v>635</v>
      </c>
      <c r="D130" s="294"/>
      <c r="E130" s="294"/>
      <c r="F130" s="295" t="s">
        <v>628</v>
      </c>
      <c r="G130" s="294"/>
      <c r="H130" s="294" t="s">
        <v>636</v>
      </c>
      <c r="I130" s="294" t="s">
        <v>624</v>
      </c>
      <c r="J130" s="294">
        <v>15</v>
      </c>
      <c r="K130" s="316"/>
    </row>
    <row r="131" s="1" customFormat="1" ht="15" customHeight="1">
      <c r="B131" s="313"/>
      <c r="C131" s="294" t="s">
        <v>637</v>
      </c>
      <c r="D131" s="294"/>
      <c r="E131" s="294"/>
      <c r="F131" s="295" t="s">
        <v>628</v>
      </c>
      <c r="G131" s="294"/>
      <c r="H131" s="294" t="s">
        <v>638</v>
      </c>
      <c r="I131" s="294" t="s">
        <v>624</v>
      </c>
      <c r="J131" s="294">
        <v>20</v>
      </c>
      <c r="K131" s="316"/>
    </row>
    <row r="132" s="1" customFormat="1" ht="15" customHeight="1">
      <c r="B132" s="313"/>
      <c r="C132" s="294" t="s">
        <v>639</v>
      </c>
      <c r="D132" s="294"/>
      <c r="E132" s="294"/>
      <c r="F132" s="295" t="s">
        <v>628</v>
      </c>
      <c r="G132" s="294"/>
      <c r="H132" s="294" t="s">
        <v>640</v>
      </c>
      <c r="I132" s="294" t="s">
        <v>624</v>
      </c>
      <c r="J132" s="294">
        <v>20</v>
      </c>
      <c r="K132" s="316"/>
    </row>
    <row r="133" s="1" customFormat="1" ht="15" customHeight="1">
      <c r="B133" s="313"/>
      <c r="C133" s="268" t="s">
        <v>627</v>
      </c>
      <c r="D133" s="268"/>
      <c r="E133" s="268"/>
      <c r="F133" s="291" t="s">
        <v>628</v>
      </c>
      <c r="G133" s="268"/>
      <c r="H133" s="268" t="s">
        <v>662</v>
      </c>
      <c r="I133" s="268" t="s">
        <v>624</v>
      </c>
      <c r="J133" s="268">
        <v>50</v>
      </c>
      <c r="K133" s="316"/>
    </row>
    <row r="134" s="1" customFormat="1" ht="15" customHeight="1">
      <c r="B134" s="313"/>
      <c r="C134" s="268" t="s">
        <v>641</v>
      </c>
      <c r="D134" s="268"/>
      <c r="E134" s="268"/>
      <c r="F134" s="291" t="s">
        <v>628</v>
      </c>
      <c r="G134" s="268"/>
      <c r="H134" s="268" t="s">
        <v>662</v>
      </c>
      <c r="I134" s="268" t="s">
        <v>624</v>
      </c>
      <c r="J134" s="268">
        <v>50</v>
      </c>
      <c r="K134" s="316"/>
    </row>
    <row r="135" s="1" customFormat="1" ht="15" customHeight="1">
      <c r="B135" s="313"/>
      <c r="C135" s="268" t="s">
        <v>647</v>
      </c>
      <c r="D135" s="268"/>
      <c r="E135" s="268"/>
      <c r="F135" s="291" t="s">
        <v>628</v>
      </c>
      <c r="G135" s="268"/>
      <c r="H135" s="268" t="s">
        <v>662</v>
      </c>
      <c r="I135" s="268" t="s">
        <v>624</v>
      </c>
      <c r="J135" s="268">
        <v>50</v>
      </c>
      <c r="K135" s="316"/>
    </row>
    <row r="136" s="1" customFormat="1" ht="15" customHeight="1">
      <c r="B136" s="313"/>
      <c r="C136" s="268" t="s">
        <v>649</v>
      </c>
      <c r="D136" s="268"/>
      <c r="E136" s="268"/>
      <c r="F136" s="291" t="s">
        <v>628</v>
      </c>
      <c r="G136" s="268"/>
      <c r="H136" s="268" t="s">
        <v>662</v>
      </c>
      <c r="I136" s="268" t="s">
        <v>624</v>
      </c>
      <c r="J136" s="268">
        <v>50</v>
      </c>
      <c r="K136" s="316"/>
    </row>
    <row r="137" s="1" customFormat="1" ht="15" customHeight="1">
      <c r="B137" s="313"/>
      <c r="C137" s="268" t="s">
        <v>650</v>
      </c>
      <c r="D137" s="268"/>
      <c r="E137" s="268"/>
      <c r="F137" s="291" t="s">
        <v>628</v>
      </c>
      <c r="G137" s="268"/>
      <c r="H137" s="268" t="s">
        <v>675</v>
      </c>
      <c r="I137" s="268" t="s">
        <v>624</v>
      </c>
      <c r="J137" s="268">
        <v>255</v>
      </c>
      <c r="K137" s="316"/>
    </row>
    <row r="138" s="1" customFormat="1" ht="15" customHeight="1">
      <c r="B138" s="313"/>
      <c r="C138" s="268" t="s">
        <v>652</v>
      </c>
      <c r="D138" s="268"/>
      <c r="E138" s="268"/>
      <c r="F138" s="291" t="s">
        <v>622</v>
      </c>
      <c r="G138" s="268"/>
      <c r="H138" s="268" t="s">
        <v>676</v>
      </c>
      <c r="I138" s="268" t="s">
        <v>654</v>
      </c>
      <c r="J138" s="268"/>
      <c r="K138" s="316"/>
    </row>
    <row r="139" s="1" customFormat="1" ht="15" customHeight="1">
      <c r="B139" s="313"/>
      <c r="C139" s="268" t="s">
        <v>655</v>
      </c>
      <c r="D139" s="268"/>
      <c r="E139" s="268"/>
      <c r="F139" s="291" t="s">
        <v>622</v>
      </c>
      <c r="G139" s="268"/>
      <c r="H139" s="268" t="s">
        <v>677</v>
      </c>
      <c r="I139" s="268" t="s">
        <v>657</v>
      </c>
      <c r="J139" s="268"/>
      <c r="K139" s="316"/>
    </row>
    <row r="140" s="1" customFormat="1" ht="15" customHeight="1">
      <c r="B140" s="313"/>
      <c r="C140" s="268" t="s">
        <v>658</v>
      </c>
      <c r="D140" s="268"/>
      <c r="E140" s="268"/>
      <c r="F140" s="291" t="s">
        <v>622</v>
      </c>
      <c r="G140" s="268"/>
      <c r="H140" s="268" t="s">
        <v>658</v>
      </c>
      <c r="I140" s="268" t="s">
        <v>657</v>
      </c>
      <c r="J140" s="268"/>
      <c r="K140" s="316"/>
    </row>
    <row r="141" s="1" customFormat="1" ht="15" customHeight="1">
      <c r="B141" s="313"/>
      <c r="C141" s="268" t="s">
        <v>38</v>
      </c>
      <c r="D141" s="268"/>
      <c r="E141" s="268"/>
      <c r="F141" s="291" t="s">
        <v>622</v>
      </c>
      <c r="G141" s="268"/>
      <c r="H141" s="268" t="s">
        <v>678</v>
      </c>
      <c r="I141" s="268" t="s">
        <v>657</v>
      </c>
      <c r="J141" s="268"/>
      <c r="K141" s="316"/>
    </row>
    <row r="142" s="1" customFormat="1" ht="15" customHeight="1">
      <c r="B142" s="313"/>
      <c r="C142" s="268" t="s">
        <v>679</v>
      </c>
      <c r="D142" s="268"/>
      <c r="E142" s="268"/>
      <c r="F142" s="291" t="s">
        <v>622</v>
      </c>
      <c r="G142" s="268"/>
      <c r="H142" s="268" t="s">
        <v>680</v>
      </c>
      <c r="I142" s="268" t="s">
        <v>657</v>
      </c>
      <c r="J142" s="268"/>
      <c r="K142" s="316"/>
    </row>
    <row r="143" s="1" customFormat="1" ht="15" customHeight="1">
      <c r="B143" s="317"/>
      <c r="C143" s="318"/>
      <c r="D143" s="318"/>
      <c r="E143" s="318"/>
      <c r="F143" s="318"/>
      <c r="G143" s="318"/>
      <c r="H143" s="318"/>
      <c r="I143" s="318"/>
      <c r="J143" s="318"/>
      <c r="K143" s="319"/>
    </row>
    <row r="144" s="1" customFormat="1" ht="18.75" customHeight="1">
      <c r="B144" s="304"/>
      <c r="C144" s="304"/>
      <c r="D144" s="304"/>
      <c r="E144" s="304"/>
      <c r="F144" s="305"/>
      <c r="G144" s="304"/>
      <c r="H144" s="304"/>
      <c r="I144" s="304"/>
      <c r="J144" s="304"/>
      <c r="K144" s="304"/>
    </row>
    <row r="145" s="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="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="1" customFormat="1" ht="45" customHeight="1">
      <c r="B147" s="280"/>
      <c r="C147" s="281" t="s">
        <v>681</v>
      </c>
      <c r="D147" s="281"/>
      <c r="E147" s="281"/>
      <c r="F147" s="281"/>
      <c r="G147" s="281"/>
      <c r="H147" s="281"/>
      <c r="I147" s="281"/>
      <c r="J147" s="281"/>
      <c r="K147" s="282"/>
    </row>
    <row r="148" s="1" customFormat="1" ht="17.25" customHeight="1">
      <c r="B148" s="280"/>
      <c r="C148" s="283" t="s">
        <v>616</v>
      </c>
      <c r="D148" s="283"/>
      <c r="E148" s="283"/>
      <c r="F148" s="283" t="s">
        <v>617</v>
      </c>
      <c r="G148" s="284"/>
      <c r="H148" s="283" t="s">
        <v>54</v>
      </c>
      <c r="I148" s="283" t="s">
        <v>57</v>
      </c>
      <c r="J148" s="283" t="s">
        <v>618</v>
      </c>
      <c r="K148" s="282"/>
    </row>
    <row r="149" s="1" customFormat="1" ht="17.25" customHeight="1">
      <c r="B149" s="280"/>
      <c r="C149" s="285" t="s">
        <v>619</v>
      </c>
      <c r="D149" s="285"/>
      <c r="E149" s="285"/>
      <c r="F149" s="286" t="s">
        <v>620</v>
      </c>
      <c r="G149" s="287"/>
      <c r="H149" s="285"/>
      <c r="I149" s="285"/>
      <c r="J149" s="285" t="s">
        <v>621</v>
      </c>
      <c r="K149" s="282"/>
    </row>
    <row r="150" s="1" customFormat="1" ht="5.25" customHeight="1">
      <c r="B150" s="293"/>
      <c r="C150" s="288"/>
      <c r="D150" s="288"/>
      <c r="E150" s="288"/>
      <c r="F150" s="288"/>
      <c r="G150" s="289"/>
      <c r="H150" s="288"/>
      <c r="I150" s="288"/>
      <c r="J150" s="288"/>
      <c r="K150" s="316"/>
    </row>
    <row r="151" s="1" customFormat="1" ht="15" customHeight="1">
      <c r="B151" s="293"/>
      <c r="C151" s="320" t="s">
        <v>625</v>
      </c>
      <c r="D151" s="268"/>
      <c r="E151" s="268"/>
      <c r="F151" s="321" t="s">
        <v>622</v>
      </c>
      <c r="G151" s="268"/>
      <c r="H151" s="320" t="s">
        <v>662</v>
      </c>
      <c r="I151" s="320" t="s">
        <v>624</v>
      </c>
      <c r="J151" s="320">
        <v>120</v>
      </c>
      <c r="K151" s="316"/>
    </row>
    <row r="152" s="1" customFormat="1" ht="15" customHeight="1">
      <c r="B152" s="293"/>
      <c r="C152" s="320" t="s">
        <v>671</v>
      </c>
      <c r="D152" s="268"/>
      <c r="E152" s="268"/>
      <c r="F152" s="321" t="s">
        <v>622</v>
      </c>
      <c r="G152" s="268"/>
      <c r="H152" s="320" t="s">
        <v>682</v>
      </c>
      <c r="I152" s="320" t="s">
        <v>624</v>
      </c>
      <c r="J152" s="320" t="s">
        <v>673</v>
      </c>
      <c r="K152" s="316"/>
    </row>
    <row r="153" s="1" customFormat="1" ht="15" customHeight="1">
      <c r="B153" s="293"/>
      <c r="C153" s="320" t="s">
        <v>570</v>
      </c>
      <c r="D153" s="268"/>
      <c r="E153" s="268"/>
      <c r="F153" s="321" t="s">
        <v>622</v>
      </c>
      <c r="G153" s="268"/>
      <c r="H153" s="320" t="s">
        <v>683</v>
      </c>
      <c r="I153" s="320" t="s">
        <v>624</v>
      </c>
      <c r="J153" s="320" t="s">
        <v>673</v>
      </c>
      <c r="K153" s="316"/>
    </row>
    <row r="154" s="1" customFormat="1" ht="15" customHeight="1">
      <c r="B154" s="293"/>
      <c r="C154" s="320" t="s">
        <v>627</v>
      </c>
      <c r="D154" s="268"/>
      <c r="E154" s="268"/>
      <c r="F154" s="321" t="s">
        <v>628</v>
      </c>
      <c r="G154" s="268"/>
      <c r="H154" s="320" t="s">
        <v>662</v>
      </c>
      <c r="I154" s="320" t="s">
        <v>624</v>
      </c>
      <c r="J154" s="320">
        <v>50</v>
      </c>
      <c r="K154" s="316"/>
    </row>
    <row r="155" s="1" customFormat="1" ht="15" customHeight="1">
      <c r="B155" s="293"/>
      <c r="C155" s="320" t="s">
        <v>630</v>
      </c>
      <c r="D155" s="268"/>
      <c r="E155" s="268"/>
      <c r="F155" s="321" t="s">
        <v>622</v>
      </c>
      <c r="G155" s="268"/>
      <c r="H155" s="320" t="s">
        <v>662</v>
      </c>
      <c r="I155" s="320" t="s">
        <v>632</v>
      </c>
      <c r="J155" s="320"/>
      <c r="K155" s="316"/>
    </row>
    <row r="156" s="1" customFormat="1" ht="15" customHeight="1">
      <c r="B156" s="293"/>
      <c r="C156" s="320" t="s">
        <v>641</v>
      </c>
      <c r="D156" s="268"/>
      <c r="E156" s="268"/>
      <c r="F156" s="321" t="s">
        <v>628</v>
      </c>
      <c r="G156" s="268"/>
      <c r="H156" s="320" t="s">
        <v>662</v>
      </c>
      <c r="I156" s="320" t="s">
        <v>624</v>
      </c>
      <c r="J156" s="320">
        <v>50</v>
      </c>
      <c r="K156" s="316"/>
    </row>
    <row r="157" s="1" customFormat="1" ht="15" customHeight="1">
      <c r="B157" s="293"/>
      <c r="C157" s="320" t="s">
        <v>649</v>
      </c>
      <c r="D157" s="268"/>
      <c r="E157" s="268"/>
      <c r="F157" s="321" t="s">
        <v>628</v>
      </c>
      <c r="G157" s="268"/>
      <c r="H157" s="320" t="s">
        <v>662</v>
      </c>
      <c r="I157" s="320" t="s">
        <v>624</v>
      </c>
      <c r="J157" s="320">
        <v>50</v>
      </c>
      <c r="K157" s="316"/>
    </row>
    <row r="158" s="1" customFormat="1" ht="15" customHeight="1">
      <c r="B158" s="293"/>
      <c r="C158" s="320" t="s">
        <v>647</v>
      </c>
      <c r="D158" s="268"/>
      <c r="E158" s="268"/>
      <c r="F158" s="321" t="s">
        <v>628</v>
      </c>
      <c r="G158" s="268"/>
      <c r="H158" s="320" t="s">
        <v>662</v>
      </c>
      <c r="I158" s="320" t="s">
        <v>624</v>
      </c>
      <c r="J158" s="320">
        <v>50</v>
      </c>
      <c r="K158" s="316"/>
    </row>
    <row r="159" s="1" customFormat="1" ht="15" customHeight="1">
      <c r="B159" s="293"/>
      <c r="C159" s="320" t="s">
        <v>87</v>
      </c>
      <c r="D159" s="268"/>
      <c r="E159" s="268"/>
      <c r="F159" s="321" t="s">
        <v>622</v>
      </c>
      <c r="G159" s="268"/>
      <c r="H159" s="320" t="s">
        <v>684</v>
      </c>
      <c r="I159" s="320" t="s">
        <v>624</v>
      </c>
      <c r="J159" s="320" t="s">
        <v>685</v>
      </c>
      <c r="K159" s="316"/>
    </row>
    <row r="160" s="1" customFormat="1" ht="15" customHeight="1">
      <c r="B160" s="293"/>
      <c r="C160" s="320" t="s">
        <v>686</v>
      </c>
      <c r="D160" s="268"/>
      <c r="E160" s="268"/>
      <c r="F160" s="321" t="s">
        <v>622</v>
      </c>
      <c r="G160" s="268"/>
      <c r="H160" s="320" t="s">
        <v>687</v>
      </c>
      <c r="I160" s="320" t="s">
        <v>657</v>
      </c>
      <c r="J160" s="320"/>
      <c r="K160" s="316"/>
    </row>
    <row r="161" s="1" customFormat="1" ht="15" customHeight="1">
      <c r="B161" s="322"/>
      <c r="C161" s="302"/>
      <c r="D161" s="302"/>
      <c r="E161" s="302"/>
      <c r="F161" s="302"/>
      <c r="G161" s="302"/>
      <c r="H161" s="302"/>
      <c r="I161" s="302"/>
      <c r="J161" s="302"/>
      <c r="K161" s="323"/>
    </row>
    <row r="162" s="1" customFormat="1" ht="18.75" customHeight="1">
      <c r="B162" s="304"/>
      <c r="C162" s="314"/>
      <c r="D162" s="314"/>
      <c r="E162" s="314"/>
      <c r="F162" s="324"/>
      <c r="G162" s="314"/>
      <c r="H162" s="314"/>
      <c r="I162" s="314"/>
      <c r="J162" s="314"/>
      <c r="K162" s="304"/>
    </row>
    <row r="163" s="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="1" customFormat="1" ht="7.5" customHeight="1">
      <c r="B164" s="255"/>
      <c r="C164" s="256"/>
      <c r="D164" s="256"/>
      <c r="E164" s="256"/>
      <c r="F164" s="256"/>
      <c r="G164" s="256"/>
      <c r="H164" s="256"/>
      <c r="I164" s="256"/>
      <c r="J164" s="256"/>
      <c r="K164" s="257"/>
    </row>
    <row r="165" s="1" customFormat="1" ht="45" customHeight="1">
      <c r="B165" s="258"/>
      <c r="C165" s="259" t="s">
        <v>688</v>
      </c>
      <c r="D165" s="259"/>
      <c r="E165" s="259"/>
      <c r="F165" s="259"/>
      <c r="G165" s="259"/>
      <c r="H165" s="259"/>
      <c r="I165" s="259"/>
      <c r="J165" s="259"/>
      <c r="K165" s="260"/>
    </row>
    <row r="166" s="1" customFormat="1" ht="17.25" customHeight="1">
      <c r="B166" s="258"/>
      <c r="C166" s="283" t="s">
        <v>616</v>
      </c>
      <c r="D166" s="283"/>
      <c r="E166" s="283"/>
      <c r="F166" s="283" t="s">
        <v>617</v>
      </c>
      <c r="G166" s="325"/>
      <c r="H166" s="326" t="s">
        <v>54</v>
      </c>
      <c r="I166" s="326" t="s">
        <v>57</v>
      </c>
      <c r="J166" s="283" t="s">
        <v>618</v>
      </c>
      <c r="K166" s="260"/>
    </row>
    <row r="167" s="1" customFormat="1" ht="17.25" customHeight="1">
      <c r="B167" s="261"/>
      <c r="C167" s="285" t="s">
        <v>619</v>
      </c>
      <c r="D167" s="285"/>
      <c r="E167" s="285"/>
      <c r="F167" s="286" t="s">
        <v>620</v>
      </c>
      <c r="G167" s="327"/>
      <c r="H167" s="328"/>
      <c r="I167" s="328"/>
      <c r="J167" s="285" t="s">
        <v>621</v>
      </c>
      <c r="K167" s="263"/>
    </row>
    <row r="168" s="1" customFormat="1" ht="5.25" customHeight="1">
      <c r="B168" s="293"/>
      <c r="C168" s="288"/>
      <c r="D168" s="288"/>
      <c r="E168" s="288"/>
      <c r="F168" s="288"/>
      <c r="G168" s="289"/>
      <c r="H168" s="288"/>
      <c r="I168" s="288"/>
      <c r="J168" s="288"/>
      <c r="K168" s="316"/>
    </row>
    <row r="169" s="1" customFormat="1" ht="15" customHeight="1">
      <c r="B169" s="293"/>
      <c r="C169" s="268" t="s">
        <v>625</v>
      </c>
      <c r="D169" s="268"/>
      <c r="E169" s="268"/>
      <c r="F169" s="291" t="s">
        <v>622</v>
      </c>
      <c r="G169" s="268"/>
      <c r="H169" s="268" t="s">
        <v>662</v>
      </c>
      <c r="I169" s="268" t="s">
        <v>624</v>
      </c>
      <c r="J169" s="268">
        <v>120</v>
      </c>
      <c r="K169" s="316"/>
    </row>
    <row r="170" s="1" customFormat="1" ht="15" customHeight="1">
      <c r="B170" s="293"/>
      <c r="C170" s="268" t="s">
        <v>671</v>
      </c>
      <c r="D170" s="268"/>
      <c r="E170" s="268"/>
      <c r="F170" s="291" t="s">
        <v>622</v>
      </c>
      <c r="G170" s="268"/>
      <c r="H170" s="268" t="s">
        <v>672</v>
      </c>
      <c r="I170" s="268" t="s">
        <v>624</v>
      </c>
      <c r="J170" s="268" t="s">
        <v>673</v>
      </c>
      <c r="K170" s="316"/>
    </row>
    <row r="171" s="1" customFormat="1" ht="15" customHeight="1">
      <c r="B171" s="293"/>
      <c r="C171" s="268" t="s">
        <v>570</v>
      </c>
      <c r="D171" s="268"/>
      <c r="E171" s="268"/>
      <c r="F171" s="291" t="s">
        <v>622</v>
      </c>
      <c r="G171" s="268"/>
      <c r="H171" s="268" t="s">
        <v>689</v>
      </c>
      <c r="I171" s="268" t="s">
        <v>624</v>
      </c>
      <c r="J171" s="268" t="s">
        <v>673</v>
      </c>
      <c r="K171" s="316"/>
    </row>
    <row r="172" s="1" customFormat="1" ht="15" customHeight="1">
      <c r="B172" s="293"/>
      <c r="C172" s="268" t="s">
        <v>627</v>
      </c>
      <c r="D172" s="268"/>
      <c r="E172" s="268"/>
      <c r="F172" s="291" t="s">
        <v>628</v>
      </c>
      <c r="G172" s="268"/>
      <c r="H172" s="268" t="s">
        <v>689</v>
      </c>
      <c r="I172" s="268" t="s">
        <v>624</v>
      </c>
      <c r="J172" s="268">
        <v>50</v>
      </c>
      <c r="K172" s="316"/>
    </row>
    <row r="173" s="1" customFormat="1" ht="15" customHeight="1">
      <c r="B173" s="293"/>
      <c r="C173" s="268" t="s">
        <v>630</v>
      </c>
      <c r="D173" s="268"/>
      <c r="E173" s="268"/>
      <c r="F173" s="291" t="s">
        <v>622</v>
      </c>
      <c r="G173" s="268"/>
      <c r="H173" s="268" t="s">
        <v>689</v>
      </c>
      <c r="I173" s="268" t="s">
        <v>632</v>
      </c>
      <c r="J173" s="268"/>
      <c r="K173" s="316"/>
    </row>
    <row r="174" s="1" customFormat="1" ht="15" customHeight="1">
      <c r="B174" s="293"/>
      <c r="C174" s="268" t="s">
        <v>641</v>
      </c>
      <c r="D174" s="268"/>
      <c r="E174" s="268"/>
      <c r="F174" s="291" t="s">
        <v>628</v>
      </c>
      <c r="G174" s="268"/>
      <c r="H174" s="268" t="s">
        <v>689</v>
      </c>
      <c r="I174" s="268" t="s">
        <v>624</v>
      </c>
      <c r="J174" s="268">
        <v>50</v>
      </c>
      <c r="K174" s="316"/>
    </row>
    <row r="175" s="1" customFormat="1" ht="15" customHeight="1">
      <c r="B175" s="293"/>
      <c r="C175" s="268" t="s">
        <v>649</v>
      </c>
      <c r="D175" s="268"/>
      <c r="E175" s="268"/>
      <c r="F175" s="291" t="s">
        <v>628</v>
      </c>
      <c r="G175" s="268"/>
      <c r="H175" s="268" t="s">
        <v>689</v>
      </c>
      <c r="I175" s="268" t="s">
        <v>624</v>
      </c>
      <c r="J175" s="268">
        <v>50</v>
      </c>
      <c r="K175" s="316"/>
    </row>
    <row r="176" s="1" customFormat="1" ht="15" customHeight="1">
      <c r="B176" s="293"/>
      <c r="C176" s="268" t="s">
        <v>647</v>
      </c>
      <c r="D176" s="268"/>
      <c r="E176" s="268"/>
      <c r="F176" s="291" t="s">
        <v>628</v>
      </c>
      <c r="G176" s="268"/>
      <c r="H176" s="268" t="s">
        <v>689</v>
      </c>
      <c r="I176" s="268" t="s">
        <v>624</v>
      </c>
      <c r="J176" s="268">
        <v>50</v>
      </c>
      <c r="K176" s="316"/>
    </row>
    <row r="177" s="1" customFormat="1" ht="15" customHeight="1">
      <c r="B177" s="293"/>
      <c r="C177" s="268" t="s">
        <v>100</v>
      </c>
      <c r="D177" s="268"/>
      <c r="E177" s="268"/>
      <c r="F177" s="291" t="s">
        <v>622</v>
      </c>
      <c r="G177" s="268"/>
      <c r="H177" s="268" t="s">
        <v>690</v>
      </c>
      <c r="I177" s="268" t="s">
        <v>691</v>
      </c>
      <c r="J177" s="268"/>
      <c r="K177" s="316"/>
    </row>
    <row r="178" s="1" customFormat="1" ht="15" customHeight="1">
      <c r="B178" s="293"/>
      <c r="C178" s="268" t="s">
        <v>57</v>
      </c>
      <c r="D178" s="268"/>
      <c r="E178" s="268"/>
      <c r="F178" s="291" t="s">
        <v>622</v>
      </c>
      <c r="G178" s="268"/>
      <c r="H178" s="268" t="s">
        <v>692</v>
      </c>
      <c r="I178" s="268" t="s">
        <v>693</v>
      </c>
      <c r="J178" s="268">
        <v>1</v>
      </c>
      <c r="K178" s="316"/>
    </row>
    <row r="179" s="1" customFormat="1" ht="15" customHeight="1">
      <c r="B179" s="293"/>
      <c r="C179" s="268" t="s">
        <v>53</v>
      </c>
      <c r="D179" s="268"/>
      <c r="E179" s="268"/>
      <c r="F179" s="291" t="s">
        <v>622</v>
      </c>
      <c r="G179" s="268"/>
      <c r="H179" s="268" t="s">
        <v>694</v>
      </c>
      <c r="I179" s="268" t="s">
        <v>624</v>
      </c>
      <c r="J179" s="268">
        <v>20</v>
      </c>
      <c r="K179" s="316"/>
    </row>
    <row r="180" s="1" customFormat="1" ht="15" customHeight="1">
      <c r="B180" s="293"/>
      <c r="C180" s="268" t="s">
        <v>54</v>
      </c>
      <c r="D180" s="268"/>
      <c r="E180" s="268"/>
      <c r="F180" s="291" t="s">
        <v>622</v>
      </c>
      <c r="G180" s="268"/>
      <c r="H180" s="268" t="s">
        <v>695</v>
      </c>
      <c r="I180" s="268" t="s">
        <v>624</v>
      </c>
      <c r="J180" s="268">
        <v>255</v>
      </c>
      <c r="K180" s="316"/>
    </row>
    <row r="181" s="1" customFormat="1" ht="15" customHeight="1">
      <c r="B181" s="293"/>
      <c r="C181" s="268" t="s">
        <v>101</v>
      </c>
      <c r="D181" s="268"/>
      <c r="E181" s="268"/>
      <c r="F181" s="291" t="s">
        <v>622</v>
      </c>
      <c r="G181" s="268"/>
      <c r="H181" s="268" t="s">
        <v>586</v>
      </c>
      <c r="I181" s="268" t="s">
        <v>624</v>
      </c>
      <c r="J181" s="268">
        <v>10</v>
      </c>
      <c r="K181" s="316"/>
    </row>
    <row r="182" s="1" customFormat="1" ht="15" customHeight="1">
      <c r="B182" s="293"/>
      <c r="C182" s="268" t="s">
        <v>102</v>
      </c>
      <c r="D182" s="268"/>
      <c r="E182" s="268"/>
      <c r="F182" s="291" t="s">
        <v>622</v>
      </c>
      <c r="G182" s="268"/>
      <c r="H182" s="268" t="s">
        <v>696</v>
      </c>
      <c r="I182" s="268" t="s">
        <v>657</v>
      </c>
      <c r="J182" s="268"/>
      <c r="K182" s="316"/>
    </row>
    <row r="183" s="1" customFormat="1" ht="15" customHeight="1">
      <c r="B183" s="293"/>
      <c r="C183" s="268" t="s">
        <v>697</v>
      </c>
      <c r="D183" s="268"/>
      <c r="E183" s="268"/>
      <c r="F183" s="291" t="s">
        <v>622</v>
      </c>
      <c r="G183" s="268"/>
      <c r="H183" s="268" t="s">
        <v>698</v>
      </c>
      <c r="I183" s="268" t="s">
        <v>657</v>
      </c>
      <c r="J183" s="268"/>
      <c r="K183" s="316"/>
    </row>
    <row r="184" s="1" customFormat="1" ht="15" customHeight="1">
      <c r="B184" s="293"/>
      <c r="C184" s="268" t="s">
        <v>686</v>
      </c>
      <c r="D184" s="268"/>
      <c r="E184" s="268"/>
      <c r="F184" s="291" t="s">
        <v>622</v>
      </c>
      <c r="G184" s="268"/>
      <c r="H184" s="268" t="s">
        <v>699</v>
      </c>
      <c r="I184" s="268" t="s">
        <v>657</v>
      </c>
      <c r="J184" s="268"/>
      <c r="K184" s="316"/>
    </row>
    <row r="185" s="1" customFormat="1" ht="15" customHeight="1">
      <c r="B185" s="293"/>
      <c r="C185" s="268" t="s">
        <v>104</v>
      </c>
      <c r="D185" s="268"/>
      <c r="E185" s="268"/>
      <c r="F185" s="291" t="s">
        <v>628</v>
      </c>
      <c r="G185" s="268"/>
      <c r="H185" s="268" t="s">
        <v>700</v>
      </c>
      <c r="I185" s="268" t="s">
        <v>624</v>
      </c>
      <c r="J185" s="268">
        <v>50</v>
      </c>
      <c r="K185" s="316"/>
    </row>
    <row r="186" s="1" customFormat="1" ht="15" customHeight="1">
      <c r="B186" s="293"/>
      <c r="C186" s="268" t="s">
        <v>701</v>
      </c>
      <c r="D186" s="268"/>
      <c r="E186" s="268"/>
      <c r="F186" s="291" t="s">
        <v>628</v>
      </c>
      <c r="G186" s="268"/>
      <c r="H186" s="268" t="s">
        <v>702</v>
      </c>
      <c r="I186" s="268" t="s">
        <v>703</v>
      </c>
      <c r="J186" s="268"/>
      <c r="K186" s="316"/>
    </row>
    <row r="187" s="1" customFormat="1" ht="15" customHeight="1">
      <c r="B187" s="293"/>
      <c r="C187" s="268" t="s">
        <v>704</v>
      </c>
      <c r="D187" s="268"/>
      <c r="E187" s="268"/>
      <c r="F187" s="291" t="s">
        <v>628</v>
      </c>
      <c r="G187" s="268"/>
      <c r="H187" s="268" t="s">
        <v>705</v>
      </c>
      <c r="I187" s="268" t="s">
        <v>703</v>
      </c>
      <c r="J187" s="268"/>
      <c r="K187" s="316"/>
    </row>
    <row r="188" s="1" customFormat="1" ht="15" customHeight="1">
      <c r="B188" s="293"/>
      <c r="C188" s="268" t="s">
        <v>706</v>
      </c>
      <c r="D188" s="268"/>
      <c r="E188" s="268"/>
      <c r="F188" s="291" t="s">
        <v>628</v>
      </c>
      <c r="G188" s="268"/>
      <c r="H188" s="268" t="s">
        <v>707</v>
      </c>
      <c r="I188" s="268" t="s">
        <v>703</v>
      </c>
      <c r="J188" s="268"/>
      <c r="K188" s="316"/>
    </row>
    <row r="189" s="1" customFormat="1" ht="15" customHeight="1">
      <c r="B189" s="293"/>
      <c r="C189" s="329" t="s">
        <v>708</v>
      </c>
      <c r="D189" s="268"/>
      <c r="E189" s="268"/>
      <c r="F189" s="291" t="s">
        <v>628</v>
      </c>
      <c r="G189" s="268"/>
      <c r="H189" s="268" t="s">
        <v>709</v>
      </c>
      <c r="I189" s="268" t="s">
        <v>710</v>
      </c>
      <c r="J189" s="330" t="s">
        <v>711</v>
      </c>
      <c r="K189" s="316"/>
    </row>
    <row r="190" s="1" customFormat="1" ht="15" customHeight="1">
      <c r="B190" s="293"/>
      <c r="C190" s="329" t="s">
        <v>42</v>
      </c>
      <c r="D190" s="268"/>
      <c r="E190" s="268"/>
      <c r="F190" s="291" t="s">
        <v>622</v>
      </c>
      <c r="G190" s="268"/>
      <c r="H190" s="265" t="s">
        <v>712</v>
      </c>
      <c r="I190" s="268" t="s">
        <v>713</v>
      </c>
      <c r="J190" s="268"/>
      <c r="K190" s="316"/>
    </row>
    <row r="191" s="1" customFormat="1" ht="15" customHeight="1">
      <c r="B191" s="293"/>
      <c r="C191" s="329" t="s">
        <v>714</v>
      </c>
      <c r="D191" s="268"/>
      <c r="E191" s="268"/>
      <c r="F191" s="291" t="s">
        <v>622</v>
      </c>
      <c r="G191" s="268"/>
      <c r="H191" s="268" t="s">
        <v>715</v>
      </c>
      <c r="I191" s="268" t="s">
        <v>657</v>
      </c>
      <c r="J191" s="268"/>
      <c r="K191" s="316"/>
    </row>
    <row r="192" s="1" customFormat="1" ht="15" customHeight="1">
      <c r="B192" s="293"/>
      <c r="C192" s="329" t="s">
        <v>716</v>
      </c>
      <c r="D192" s="268"/>
      <c r="E192" s="268"/>
      <c r="F192" s="291" t="s">
        <v>622</v>
      </c>
      <c r="G192" s="268"/>
      <c r="H192" s="268" t="s">
        <v>717</v>
      </c>
      <c r="I192" s="268" t="s">
        <v>657</v>
      </c>
      <c r="J192" s="268"/>
      <c r="K192" s="316"/>
    </row>
    <row r="193" s="1" customFormat="1" ht="15" customHeight="1">
      <c r="B193" s="293"/>
      <c r="C193" s="329" t="s">
        <v>718</v>
      </c>
      <c r="D193" s="268"/>
      <c r="E193" s="268"/>
      <c r="F193" s="291" t="s">
        <v>628</v>
      </c>
      <c r="G193" s="268"/>
      <c r="H193" s="268" t="s">
        <v>719</v>
      </c>
      <c r="I193" s="268" t="s">
        <v>657</v>
      </c>
      <c r="J193" s="268"/>
      <c r="K193" s="316"/>
    </row>
    <row r="194" s="1" customFormat="1" ht="15" customHeight="1">
      <c r="B194" s="322"/>
      <c r="C194" s="331"/>
      <c r="D194" s="302"/>
      <c r="E194" s="302"/>
      <c r="F194" s="302"/>
      <c r="G194" s="302"/>
      <c r="H194" s="302"/>
      <c r="I194" s="302"/>
      <c r="J194" s="302"/>
      <c r="K194" s="323"/>
    </row>
    <row r="195" s="1" customFormat="1" ht="18.75" customHeight="1">
      <c r="B195" s="304"/>
      <c r="C195" s="314"/>
      <c r="D195" s="314"/>
      <c r="E195" s="314"/>
      <c r="F195" s="324"/>
      <c r="G195" s="314"/>
      <c r="H195" s="314"/>
      <c r="I195" s="314"/>
      <c r="J195" s="314"/>
      <c r="K195" s="304"/>
    </row>
    <row r="196" s="1" customFormat="1" ht="18.75" customHeight="1">
      <c r="B196" s="304"/>
      <c r="C196" s="314"/>
      <c r="D196" s="314"/>
      <c r="E196" s="314"/>
      <c r="F196" s="324"/>
      <c r="G196" s="314"/>
      <c r="H196" s="314"/>
      <c r="I196" s="314"/>
      <c r="J196" s="314"/>
      <c r="K196" s="304"/>
    </row>
    <row r="197" s="1" customFormat="1" ht="18.75" customHeight="1">
      <c r="B197" s="276"/>
      <c r="C197" s="276"/>
      <c r="D197" s="276"/>
      <c r="E197" s="276"/>
      <c r="F197" s="276"/>
      <c r="G197" s="276"/>
      <c r="H197" s="276"/>
      <c r="I197" s="276"/>
      <c r="J197" s="276"/>
      <c r="K197" s="276"/>
    </row>
    <row r="198" s="1" customFormat="1" ht="13.5">
      <c r="B198" s="255"/>
      <c r="C198" s="256"/>
      <c r="D198" s="256"/>
      <c r="E198" s="256"/>
      <c r="F198" s="256"/>
      <c r="G198" s="256"/>
      <c r="H198" s="256"/>
      <c r="I198" s="256"/>
      <c r="J198" s="256"/>
      <c r="K198" s="257"/>
    </row>
    <row r="199" s="1" customFormat="1" ht="21">
      <c r="B199" s="258"/>
      <c r="C199" s="259" t="s">
        <v>720</v>
      </c>
      <c r="D199" s="259"/>
      <c r="E199" s="259"/>
      <c r="F199" s="259"/>
      <c r="G199" s="259"/>
      <c r="H199" s="259"/>
      <c r="I199" s="259"/>
      <c r="J199" s="259"/>
      <c r="K199" s="260"/>
    </row>
    <row r="200" s="1" customFormat="1" ht="25.5" customHeight="1">
      <c r="B200" s="258"/>
      <c r="C200" s="332" t="s">
        <v>721</v>
      </c>
      <c r="D200" s="332"/>
      <c r="E200" s="332"/>
      <c r="F200" s="332" t="s">
        <v>722</v>
      </c>
      <c r="G200" s="333"/>
      <c r="H200" s="332" t="s">
        <v>723</v>
      </c>
      <c r="I200" s="332"/>
      <c r="J200" s="332"/>
      <c r="K200" s="260"/>
    </row>
    <row r="201" s="1" customFormat="1" ht="5.25" customHeight="1">
      <c r="B201" s="293"/>
      <c r="C201" s="288"/>
      <c r="D201" s="288"/>
      <c r="E201" s="288"/>
      <c r="F201" s="288"/>
      <c r="G201" s="314"/>
      <c r="H201" s="288"/>
      <c r="I201" s="288"/>
      <c r="J201" s="288"/>
      <c r="K201" s="316"/>
    </row>
    <row r="202" s="1" customFormat="1" ht="15" customHeight="1">
      <c r="B202" s="293"/>
      <c r="C202" s="268" t="s">
        <v>713</v>
      </c>
      <c r="D202" s="268"/>
      <c r="E202" s="268"/>
      <c r="F202" s="291" t="s">
        <v>43</v>
      </c>
      <c r="G202" s="268"/>
      <c r="H202" s="268" t="s">
        <v>724</v>
      </c>
      <c r="I202" s="268"/>
      <c r="J202" s="268"/>
      <c r="K202" s="316"/>
    </row>
    <row r="203" s="1" customFormat="1" ht="15" customHeight="1">
      <c r="B203" s="293"/>
      <c r="C203" s="268"/>
      <c r="D203" s="268"/>
      <c r="E203" s="268"/>
      <c r="F203" s="291" t="s">
        <v>44</v>
      </c>
      <c r="G203" s="268"/>
      <c r="H203" s="268" t="s">
        <v>725</v>
      </c>
      <c r="I203" s="268"/>
      <c r="J203" s="268"/>
      <c r="K203" s="316"/>
    </row>
    <row r="204" s="1" customFormat="1" ht="15" customHeight="1">
      <c r="B204" s="293"/>
      <c r="C204" s="268"/>
      <c r="D204" s="268"/>
      <c r="E204" s="268"/>
      <c r="F204" s="291" t="s">
        <v>47</v>
      </c>
      <c r="G204" s="268"/>
      <c r="H204" s="268" t="s">
        <v>726</v>
      </c>
      <c r="I204" s="268"/>
      <c r="J204" s="268"/>
      <c r="K204" s="316"/>
    </row>
    <row r="205" s="1" customFormat="1" ht="15" customHeight="1">
      <c r="B205" s="293"/>
      <c r="C205" s="268"/>
      <c r="D205" s="268"/>
      <c r="E205" s="268"/>
      <c r="F205" s="291" t="s">
        <v>45</v>
      </c>
      <c r="G205" s="268"/>
      <c r="H205" s="268" t="s">
        <v>727</v>
      </c>
      <c r="I205" s="268"/>
      <c r="J205" s="268"/>
      <c r="K205" s="316"/>
    </row>
    <row r="206" s="1" customFormat="1" ht="15" customHeight="1">
      <c r="B206" s="293"/>
      <c r="C206" s="268"/>
      <c r="D206" s="268"/>
      <c r="E206" s="268"/>
      <c r="F206" s="291" t="s">
        <v>46</v>
      </c>
      <c r="G206" s="268"/>
      <c r="H206" s="268" t="s">
        <v>728</v>
      </c>
      <c r="I206" s="268"/>
      <c r="J206" s="268"/>
      <c r="K206" s="316"/>
    </row>
    <row r="207" s="1" customFormat="1" ht="15" customHeight="1">
      <c r="B207" s="293"/>
      <c r="C207" s="268"/>
      <c r="D207" s="268"/>
      <c r="E207" s="268"/>
      <c r="F207" s="291"/>
      <c r="G207" s="268"/>
      <c r="H207" s="268"/>
      <c r="I207" s="268"/>
      <c r="J207" s="268"/>
      <c r="K207" s="316"/>
    </row>
    <row r="208" s="1" customFormat="1" ht="15" customHeight="1">
      <c r="B208" s="293"/>
      <c r="C208" s="268" t="s">
        <v>669</v>
      </c>
      <c r="D208" s="268"/>
      <c r="E208" s="268"/>
      <c r="F208" s="291" t="s">
        <v>79</v>
      </c>
      <c r="G208" s="268"/>
      <c r="H208" s="268" t="s">
        <v>729</v>
      </c>
      <c r="I208" s="268"/>
      <c r="J208" s="268"/>
      <c r="K208" s="316"/>
    </row>
    <row r="209" s="1" customFormat="1" ht="15" customHeight="1">
      <c r="B209" s="293"/>
      <c r="C209" s="268"/>
      <c r="D209" s="268"/>
      <c r="E209" s="268"/>
      <c r="F209" s="291" t="s">
        <v>564</v>
      </c>
      <c r="G209" s="268"/>
      <c r="H209" s="268" t="s">
        <v>565</v>
      </c>
      <c r="I209" s="268"/>
      <c r="J209" s="268"/>
      <c r="K209" s="316"/>
    </row>
    <row r="210" s="1" customFormat="1" ht="15" customHeight="1">
      <c r="B210" s="293"/>
      <c r="C210" s="268"/>
      <c r="D210" s="268"/>
      <c r="E210" s="268"/>
      <c r="F210" s="291" t="s">
        <v>562</v>
      </c>
      <c r="G210" s="268"/>
      <c r="H210" s="268" t="s">
        <v>730</v>
      </c>
      <c r="I210" s="268"/>
      <c r="J210" s="268"/>
      <c r="K210" s="316"/>
    </row>
    <row r="211" s="1" customFormat="1" ht="15" customHeight="1">
      <c r="B211" s="334"/>
      <c r="C211" s="268"/>
      <c r="D211" s="268"/>
      <c r="E211" s="268"/>
      <c r="F211" s="291" t="s">
        <v>566</v>
      </c>
      <c r="G211" s="329"/>
      <c r="H211" s="320" t="s">
        <v>567</v>
      </c>
      <c r="I211" s="320"/>
      <c r="J211" s="320"/>
      <c r="K211" s="335"/>
    </row>
    <row r="212" s="1" customFormat="1" ht="15" customHeight="1">
      <c r="B212" s="334"/>
      <c r="C212" s="268"/>
      <c r="D212" s="268"/>
      <c r="E212" s="268"/>
      <c r="F212" s="291" t="s">
        <v>568</v>
      </c>
      <c r="G212" s="329"/>
      <c r="H212" s="320" t="s">
        <v>731</v>
      </c>
      <c r="I212" s="320"/>
      <c r="J212" s="320"/>
      <c r="K212" s="335"/>
    </row>
    <row r="213" s="1" customFormat="1" ht="15" customHeight="1">
      <c r="B213" s="334"/>
      <c r="C213" s="268"/>
      <c r="D213" s="268"/>
      <c r="E213" s="268"/>
      <c r="F213" s="291"/>
      <c r="G213" s="329"/>
      <c r="H213" s="320"/>
      <c r="I213" s="320"/>
      <c r="J213" s="320"/>
      <c r="K213" s="335"/>
    </row>
    <row r="214" s="1" customFormat="1" ht="15" customHeight="1">
      <c r="B214" s="334"/>
      <c r="C214" s="268" t="s">
        <v>693</v>
      </c>
      <c r="D214" s="268"/>
      <c r="E214" s="268"/>
      <c r="F214" s="291">
        <v>1</v>
      </c>
      <c r="G214" s="329"/>
      <c r="H214" s="320" t="s">
        <v>732</v>
      </c>
      <c r="I214" s="320"/>
      <c r="J214" s="320"/>
      <c r="K214" s="335"/>
    </row>
    <row r="215" s="1" customFormat="1" ht="15" customHeight="1">
      <c r="B215" s="334"/>
      <c r="C215" s="268"/>
      <c r="D215" s="268"/>
      <c r="E215" s="268"/>
      <c r="F215" s="291">
        <v>2</v>
      </c>
      <c r="G215" s="329"/>
      <c r="H215" s="320" t="s">
        <v>733</v>
      </c>
      <c r="I215" s="320"/>
      <c r="J215" s="320"/>
      <c r="K215" s="335"/>
    </row>
    <row r="216" s="1" customFormat="1" ht="15" customHeight="1">
      <c r="B216" s="334"/>
      <c r="C216" s="268"/>
      <c r="D216" s="268"/>
      <c r="E216" s="268"/>
      <c r="F216" s="291">
        <v>3</v>
      </c>
      <c r="G216" s="329"/>
      <c r="H216" s="320" t="s">
        <v>734</v>
      </c>
      <c r="I216" s="320"/>
      <c r="J216" s="320"/>
      <c r="K216" s="335"/>
    </row>
    <row r="217" s="1" customFormat="1" ht="15" customHeight="1">
      <c r="B217" s="334"/>
      <c r="C217" s="268"/>
      <c r="D217" s="268"/>
      <c r="E217" s="268"/>
      <c r="F217" s="291">
        <v>4</v>
      </c>
      <c r="G217" s="329"/>
      <c r="H217" s="320" t="s">
        <v>735</v>
      </c>
      <c r="I217" s="320"/>
      <c r="J217" s="320"/>
      <c r="K217" s="335"/>
    </row>
    <row r="218" s="1" customFormat="1" ht="12.75" customHeight="1">
      <c r="B218" s="336"/>
      <c r="C218" s="337"/>
      <c r="D218" s="337"/>
      <c r="E218" s="337"/>
      <c r="F218" s="337"/>
      <c r="G218" s="337"/>
      <c r="H218" s="337"/>
      <c r="I218" s="337"/>
      <c r="J218" s="337"/>
      <c r="K218" s="33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WKS2\Ruzicka</dc:creator>
  <cp:lastModifiedBy>WKS2\Ruzicka</cp:lastModifiedBy>
  <dcterms:created xsi:type="dcterms:W3CDTF">2022-01-31T12:19:57Z</dcterms:created>
  <dcterms:modified xsi:type="dcterms:W3CDTF">2022-01-31T12:20:00Z</dcterms:modified>
</cp:coreProperties>
</file>